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1 INFINITY industries\P3 Incorporación\C2 Rokaérika\G2 Técnica\D5 Bazar\E1 Herramientas\S2 Virtuales\L3 Calculadores\"/>
    </mc:Choice>
  </mc:AlternateContent>
  <workbookProtection workbookAlgorithmName="SHA-512" workbookHashValue="CRlKhyB21ZF/s0hyI1h+zYM5Z4mypQy8kHEU4CtiOgSk3xyfXnK+9z86l2LW9vqoPmP2sxG/oYzwhlL77vICvg==" workbookSaltValue="c9A59ISO/PQ5RvKmw1NqfA==" workbookSpinCount="100000" lockStructure="1"/>
  <bookViews>
    <workbookView xWindow="-120" yWindow="-120" windowWidth="29040" windowHeight="16440" tabRatio="727"/>
  </bookViews>
  <sheets>
    <sheet name="CAL" sheetId="52" r:id="rId1"/>
    <sheet name="TRUglo" sheetId="53" r:id="rId2"/>
  </sheets>
  <definedNames>
    <definedName name="_xlnm._FilterDatabase" localSheetId="1" hidden="1">TRUglo!$A$1:$N$31</definedName>
    <definedName name="_xlnm.Print_Area" localSheetId="0">CAL!$A$1:$B$32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16" i="53" l="1"/>
  <c r="B16" i="53"/>
  <c r="AV14" i="53" l="1"/>
  <c r="B14" i="53"/>
  <c r="AV15" i="53" l="1"/>
  <c r="B15" i="53"/>
  <c r="AV17" i="53" l="1"/>
  <c r="B17" i="53"/>
  <c r="AV13" i="53" l="1"/>
  <c r="B13" i="53"/>
  <c r="AV28" i="53"/>
  <c r="B28" i="53"/>
  <c r="AV6" i="53"/>
  <c r="B6" i="53"/>
  <c r="AV12" i="53" l="1"/>
  <c r="B12" i="53"/>
  <c r="AV29" i="53" l="1"/>
  <c r="B29" i="53"/>
  <c r="AV30" i="53"/>
  <c r="B30" i="53"/>
  <c r="AV27" i="53" l="1"/>
  <c r="B27" i="53"/>
  <c r="AV4" i="53" l="1"/>
  <c r="B4" i="53"/>
  <c r="AV11" i="53" l="1"/>
  <c r="B11" i="53"/>
  <c r="AV25" i="53" l="1"/>
  <c r="B25" i="53"/>
  <c r="AV33" i="53" l="1"/>
  <c r="B32" i="53"/>
  <c r="AV23" i="53" l="1"/>
  <c r="B23" i="53"/>
  <c r="AV24" i="53" l="1"/>
  <c r="B24" i="53"/>
  <c r="AV22" i="53" l="1"/>
  <c r="B22" i="53"/>
  <c r="AV21" i="53" l="1"/>
  <c r="B21" i="53"/>
  <c r="AV10" i="53" l="1"/>
  <c r="B10" i="53"/>
  <c r="AV8" i="53" l="1"/>
  <c r="B8" i="53"/>
  <c r="AV5" i="53" l="1"/>
  <c r="B5" i="53"/>
  <c r="AV7" i="53" l="1"/>
  <c r="B7" i="53"/>
  <c r="AV18" i="53" l="1"/>
  <c r="B18" i="53"/>
  <c r="AV9" i="53"/>
  <c r="B9" i="53"/>
  <c r="AV31" i="53" l="1"/>
  <c r="B33" i="53"/>
  <c r="AV19" i="53" l="1"/>
  <c r="B26" i="53"/>
  <c r="AV32" i="53" l="1"/>
  <c r="AV26" i="53"/>
  <c r="AV20" i="53"/>
  <c r="AV3" i="53"/>
  <c r="B31" i="53"/>
  <c r="B20" i="53"/>
  <c r="B19" i="53"/>
  <c r="B3" i="53"/>
  <c r="B37" i="52" l="1"/>
  <c r="B29" i="52"/>
  <c r="B21" i="52"/>
  <c r="B13" i="52"/>
  <c r="A6" i="52"/>
  <c r="B36" i="52"/>
  <c r="B28" i="52"/>
  <c r="B20" i="52"/>
  <c r="B12" i="52"/>
  <c r="B35" i="52"/>
  <c r="B27" i="52"/>
  <c r="B19" i="52"/>
  <c r="B11" i="52"/>
  <c r="B26" i="52"/>
  <c r="B18" i="52"/>
  <c r="B23" i="52"/>
  <c r="B47" i="52"/>
  <c r="B15" i="52"/>
  <c r="B46" i="52"/>
  <c r="B34" i="52"/>
  <c r="B10" i="52"/>
  <c r="B14" i="52"/>
  <c r="B45" i="52"/>
  <c r="B33" i="52"/>
  <c r="B25" i="52"/>
  <c r="B17" i="52"/>
  <c r="B9" i="52"/>
  <c r="B39" i="52"/>
  <c r="A5" i="52"/>
  <c r="B40" i="52"/>
  <c r="B32" i="52"/>
  <c r="B24" i="52"/>
  <c r="B16" i="52"/>
  <c r="B8" i="52"/>
  <c r="B31" i="52"/>
  <c r="B38" i="52"/>
  <c r="B30" i="52"/>
  <c r="B22" i="52"/>
  <c r="A4" i="52" l="1"/>
</calcChain>
</file>

<file path=xl/sharedStrings.xml><?xml version="1.0" encoding="utf-8"?>
<sst xmlns="http://schemas.openxmlformats.org/spreadsheetml/2006/main" count="1431" uniqueCount="458">
  <si>
    <t>Observaciones</t>
  </si>
  <si>
    <t>Estilo</t>
  </si>
  <si>
    <t>E</t>
  </si>
  <si>
    <t>MJ</t>
  </si>
  <si>
    <t>EJ</t>
  </si>
  <si>
    <t>RAR</t>
  </si>
  <si>
    <t>Versión</t>
  </si>
  <si>
    <t>PAR</t>
  </si>
  <si>
    <t>Colección</t>
  </si>
  <si>
    <t>Concepto</t>
  </si>
  <si>
    <t>Ø</t>
  </si>
  <si>
    <t>Historia</t>
  </si>
  <si>
    <t>Nombre estándar</t>
  </si>
  <si>
    <t>Nombre original</t>
  </si>
  <si>
    <t>Notas</t>
  </si>
  <si>
    <t>Tiempo</t>
  </si>
  <si>
    <t>Autor</t>
  </si>
  <si>
    <t>Dan®TM</t>
  </si>
  <si>
    <t>Robo</t>
  </si>
  <si>
    <t>Envidia</t>
  </si>
  <si>
    <t>Avaricia</t>
  </si>
  <si>
    <t>Ambición</t>
  </si>
  <si>
    <t>Codicia</t>
  </si>
  <si>
    <t>Ahorro</t>
  </si>
  <si>
    <t>Pelea</t>
  </si>
  <si>
    <t>Disciplina</t>
  </si>
  <si>
    <t>Voluntad</t>
  </si>
  <si>
    <t>Coraje</t>
  </si>
  <si>
    <t>Valor</t>
  </si>
  <si>
    <t>Honor</t>
  </si>
  <si>
    <t>Fe</t>
  </si>
  <si>
    <t>Solemnidad</t>
  </si>
  <si>
    <t>Templanza</t>
  </si>
  <si>
    <t>Iluminanza</t>
  </si>
  <si>
    <t>Oración</t>
  </si>
  <si>
    <t>Dogma</t>
  </si>
  <si>
    <t>Sciene</t>
  </si>
  <si>
    <t>Ki</t>
  </si>
  <si>
    <t>Qi</t>
  </si>
  <si>
    <t>Onde</t>
  </si>
  <si>
    <t>Psique</t>
  </si>
  <si>
    <t>Nesce</t>
  </si>
  <si>
    <t>Aire</t>
  </si>
  <si>
    <t>Agua</t>
  </si>
  <si>
    <t>Fuego</t>
  </si>
  <si>
    <t>Tierra</t>
  </si>
  <si>
    <t>Orden</t>
  </si>
  <si>
    <t>Caos</t>
  </si>
  <si>
    <t>Ideato</t>
  </si>
  <si>
    <t>Experimento</t>
  </si>
  <si>
    <t>Cálculo</t>
  </si>
  <si>
    <t>Inducto</t>
  </si>
  <si>
    <t>Deducto</t>
  </si>
  <si>
    <t>Resulto</t>
  </si>
  <si>
    <t>Pauta</t>
  </si>
  <si>
    <t>CAT &amp; ESP</t>
  </si>
  <si>
    <t>R</t>
  </si>
  <si>
    <t>ESCs</t>
  </si>
  <si>
    <t>ACC</t>
  </si>
  <si>
    <t>Escuela 1</t>
  </si>
  <si>
    <t>Escuela 2</t>
  </si>
  <si>
    <t>Escuela 3</t>
  </si>
  <si>
    <t>Escuela 4</t>
  </si>
  <si>
    <t>Escuela 5</t>
  </si>
  <si>
    <t>Escuela 6</t>
  </si>
  <si>
    <t>Anulación</t>
  </si>
  <si>
    <t>ELs</t>
  </si>
  <si>
    <t>ACClib</t>
  </si>
  <si>
    <t>AS Balancearse</t>
  </si>
  <si>
    <t>ACCaut</t>
  </si>
  <si>
    <t>AS Captar</t>
  </si>
  <si>
    <t>ACCnor</t>
  </si>
  <si>
    <t>AS Desplazarse</t>
  </si>
  <si>
    <t>ACCsim</t>
  </si>
  <si>
    <t>AS Esquivar</t>
  </si>
  <si>
    <t>ACCcoo</t>
  </si>
  <si>
    <t>AS Fortaleza</t>
  </si>
  <si>
    <t>ACCpro</t>
  </si>
  <si>
    <t>AS Intuir</t>
  </si>
  <si>
    <t>AS Percibir</t>
  </si>
  <si>
    <t>AS Reconocer</t>
  </si>
  <si>
    <t>AS Recordar</t>
  </si>
  <si>
    <t>AS Recuperarse</t>
  </si>
  <si>
    <t>AS Reflejos</t>
  </si>
  <si>
    <t>AS Soportar</t>
  </si>
  <si>
    <t>AS Sujetarse</t>
  </si>
  <si>
    <t>AS Tino</t>
  </si>
  <si>
    <t>AS Voluntad</t>
  </si>
  <si>
    <t>Perceptible / Letal</t>
  </si>
  <si>
    <t>Perceptible / Vital</t>
  </si>
  <si>
    <t>Imperceptible / Letal</t>
  </si>
  <si>
    <t>Imperceptible / Vital</t>
  </si>
  <si>
    <t>Perceptible / Armada</t>
  </si>
  <si>
    <t>Perceptible / Desarmada</t>
  </si>
  <si>
    <t>Imperceptible / Armada</t>
  </si>
  <si>
    <t>Imperceptible / Desarmada</t>
  </si>
  <si>
    <t>Perceptible / Protectivo</t>
  </si>
  <si>
    <t>Perceptible / Punitivo</t>
  </si>
  <si>
    <t>Imperceptible / Protectivo</t>
  </si>
  <si>
    <t>Imperceptible / Punitivo</t>
  </si>
  <si>
    <t>Perceptible / Nato</t>
  </si>
  <si>
    <t>Perceptible / Innato</t>
  </si>
  <si>
    <t>Imperceptible / Nato</t>
  </si>
  <si>
    <t>Imperceptible / Innato</t>
  </si>
  <si>
    <t>Perceptible / Lumiosa</t>
  </si>
  <si>
    <t>Perceptible / Obscura</t>
  </si>
  <si>
    <t>Imperceptible / Luminosa</t>
  </si>
  <si>
    <t>Imperceptible / Obscura</t>
  </si>
  <si>
    <t>Perceptible / Teórico</t>
  </si>
  <si>
    <t>Perceptible / Práctico</t>
  </si>
  <si>
    <t>Imperceptible / Teórico</t>
  </si>
  <si>
    <t>Imperceptible / Práctico</t>
  </si>
  <si>
    <t>Tipo</t>
  </si>
  <si>
    <t>TRUnor</t>
  </si>
  <si>
    <t>Anulación:</t>
  </si>
  <si>
    <t>La RAR determina el N en el que se pueden adquirir (RAR1 para N1-N10, RAR2 para N11 a N20 y así sucesivamente), no aplica a TRUs de Rs superiores a R5</t>
  </si>
  <si>
    <t>ACCref</t>
  </si>
  <si>
    <t>Clase</t>
  </si>
  <si>
    <t>Precisión</t>
  </si>
  <si>
    <t>Duración</t>
  </si>
  <si>
    <t>Alcance</t>
  </si>
  <si>
    <t>Efecto</t>
  </si>
  <si>
    <t>Preámbulo</t>
  </si>
  <si>
    <t>Componente material o recursivo</t>
  </si>
  <si>
    <t>Componente verbal o exótico</t>
  </si>
  <si>
    <t>Componente somático o circunstancial</t>
  </si>
  <si>
    <t>Descripción</t>
  </si>
  <si>
    <t>Aclaraciones</t>
  </si>
  <si>
    <t>Un TRU en este modo no es apilable por defecto, a no ser que se especifique lo contrario</t>
  </si>
  <si>
    <t>V</t>
  </si>
  <si>
    <t>Nombre</t>
  </si>
  <si>
    <t>TRUgloFAE</t>
  </si>
  <si>
    <t>TRUgloDOT</t>
  </si>
  <si>
    <t>TRUgloMAÑ</t>
  </si>
  <si>
    <t>TRUgloTEC</t>
  </si>
  <si>
    <t>TRUgloCNJ</t>
  </si>
  <si>
    <t>TRUgloMET</t>
  </si>
  <si>
    <t>TRUgloHCH</t>
  </si>
  <si>
    <t>TRUgloFEN</t>
  </si>
  <si>
    <t>Insertar nuevo truco global!</t>
  </si>
  <si>
    <t>No hay truco global!</t>
  </si>
  <si>
    <t>Datos del TRUglo (Modo Prueba)</t>
  </si>
  <si>
    <t>SAC</t>
  </si>
  <si>
    <t>Imprecisa</t>
  </si>
  <si>
    <t>Individual</t>
  </si>
  <si>
    <t>1T</t>
  </si>
  <si>
    <t>SEN Vista</t>
  </si>
  <si>
    <t>Ave mensajera</t>
  </si>
  <si>
    <t>Se invoca una sabandija mensajera</t>
  </si>
  <si>
    <t>Se levanta un altar de un entidad dada</t>
  </si>
  <si>
    <t>Ornitominus</t>
  </si>
  <si>
    <t>Arisminus</t>
  </si>
  <si>
    <t>Sitio</t>
  </si>
  <si>
    <t>Permanente</t>
  </si>
  <si>
    <t>Relativa</t>
  </si>
  <si>
    <t>Cognoscente</t>
  </si>
  <si>
    <t>Se invoca un ave (Frud o similares) que lleva un mensaje de 1d4 palabras a un PE lejano</t>
  </si>
  <si>
    <t>Se levanta un altar a una entidad declarada de G0 y de N0</t>
  </si>
  <si>
    <t>Se llama un avecilla que con estela divina vuela ágil con un mensaje para un lejano aliado</t>
  </si>
  <si>
    <t>Se eleva un altar de materiales del lugar y si bien rústico, honeroso en el cometido</t>
  </si>
  <si>
    <t>El tiempo de llegada es relativo, vuela más rápido de lo normal y no descansa pero tarda</t>
  </si>
  <si>
    <t>Puntos heroícos</t>
  </si>
  <si>
    <t>Se dota de puntos utilitarios</t>
  </si>
  <si>
    <t>Oración|Fe</t>
  </si>
  <si>
    <t>Herominus</t>
  </si>
  <si>
    <t>Toque</t>
  </si>
  <si>
    <t>Se asigna 1d6 puntos para usarse como ASs, ADPC o DÑ, hasta agotarse</t>
  </si>
  <si>
    <t>Se inspira al objetivo para lograr tareas heróicas</t>
  </si>
  <si>
    <t>Es apilable</t>
  </si>
  <si>
    <t>HEC</t>
  </si>
  <si>
    <t>AM</t>
  </si>
  <si>
    <t>SAB</t>
  </si>
  <si>
    <t>CAR</t>
  </si>
  <si>
    <t>ENE</t>
  </si>
  <si>
    <t>Espíritu del liche</t>
  </si>
  <si>
    <t>Se absorbe el espiritu de un liche</t>
  </si>
  <si>
    <t>Aire|Caos</t>
  </si>
  <si>
    <t>Nigromancia</t>
  </si>
  <si>
    <t>Personal</t>
  </si>
  <si>
    <t>Se absorve el espíritu de un liche, DP1d500, se debe abarcar el DP del liche caido</t>
  </si>
  <si>
    <t>El cadáver de un liche caido, gema de aire</t>
  </si>
  <si>
    <t>Se absorve el poder de un liche por un breve momento</t>
  </si>
  <si>
    <t>Se adquieren las CRCs como BON natural y vivencia del liche por un breve tiempo</t>
  </si>
  <si>
    <t>Convocar serafín de guerra</t>
  </si>
  <si>
    <t>Se llama a un serafín del ultramundo</t>
  </si>
  <si>
    <t>Fe|Solemnidad</t>
  </si>
  <si>
    <t>Coelominus</t>
  </si>
  <si>
    <t>Se llama a un serafín de guerra del ultramundo de DP1d500</t>
  </si>
  <si>
    <t>2Ts</t>
  </si>
  <si>
    <t>Campo a cielo abierto</t>
  </si>
  <si>
    <t>Se llama a un serafín de guerra de los mundos superiores</t>
  </si>
  <si>
    <t>Erigir altar</t>
  </si>
  <si>
    <t>Precisa</t>
  </si>
  <si>
    <t>Preparar arma balística</t>
  </si>
  <si>
    <t>Confeccionar bala</t>
  </si>
  <si>
    <t>GUE</t>
  </si>
  <si>
    <t>Mantenimiento previo a la SB</t>
  </si>
  <si>
    <t>Crear balas con algunos insumos</t>
  </si>
  <si>
    <t>Grupal</t>
  </si>
  <si>
    <t>Instantánea</t>
  </si>
  <si>
    <t>Bronce, plomo y pólvora</t>
  </si>
  <si>
    <t>Prensa cualquiera</t>
  </si>
  <si>
    <t>Se le da mantenimiento necesario al INVarm para que no tenga fallos en la SB</t>
  </si>
  <si>
    <t>infinityinds.com</t>
  </si>
  <si>
    <t>Balisticismo</t>
  </si>
  <si>
    <t>Se mejora EST BON1d2 (Máx. EST100) del INVarm, se anula una PI con el INVarm 50%</t>
  </si>
  <si>
    <t>Se confecciona municiones, tipo bala, de forma ágil</t>
  </si>
  <si>
    <t>Trapo o similares y INVarm balístico</t>
  </si>
  <si>
    <t>Estándar - Anárkika®™</t>
  </si>
  <si>
    <t>Se construye una bala N1 (50%) de cualquier calibre de INVarm balística manual</t>
  </si>
  <si>
    <t>Nombre estándar:</t>
  </si>
  <si>
    <t>Efecto:</t>
  </si>
  <si>
    <t>Descripción:</t>
  </si>
  <si>
    <t>CAT|ESP:</t>
  </si>
  <si>
    <t>R:</t>
  </si>
  <si>
    <t>E:</t>
  </si>
  <si>
    <t>GAS:</t>
  </si>
  <si>
    <t>Clase:</t>
  </si>
  <si>
    <t>Precisión:</t>
  </si>
  <si>
    <t>ACC:</t>
  </si>
  <si>
    <t>Duración:</t>
  </si>
  <si>
    <t>Alcance:</t>
  </si>
  <si>
    <t>Componente material:</t>
  </si>
  <si>
    <t>Componente verbal:</t>
  </si>
  <si>
    <t>Componente somático:</t>
  </si>
  <si>
    <t>Tipo:</t>
  </si>
  <si>
    <t>Preámbulo:</t>
  </si>
  <si>
    <t>EJ:</t>
  </si>
  <si>
    <t>MJ:</t>
  </si>
  <si>
    <t>Estilo:</t>
  </si>
  <si>
    <t>RAR:</t>
  </si>
  <si>
    <t>Aclaraciones:</t>
  </si>
  <si>
    <t>Fecha de actualización:</t>
  </si>
  <si>
    <t>Autor:</t>
  </si>
  <si>
    <t>Esencia:</t>
  </si>
  <si>
    <t>PAR:</t>
  </si>
  <si>
    <t>Colección:</t>
  </si>
  <si>
    <t>Concepto:</t>
  </si>
  <si>
    <t>Historia:</t>
  </si>
  <si>
    <t>Original:</t>
  </si>
  <si>
    <t>Observaciones:</t>
  </si>
  <si>
    <t>Versión:</t>
  </si>
  <si>
    <t>En este modo el efecto es para G0 como base, los TRUs siempre son ACCpro y durán solo el T, se pueden usar R+N de TRUs p/c J</t>
  </si>
  <si>
    <t>Nombre:</t>
  </si>
  <si>
    <t>Datos de TRUglo (Modo libre y Modo competencia)</t>
  </si>
  <si>
    <t>N1 al N10</t>
  </si>
  <si>
    <t>Faenilla normal (TRUnorFAE)</t>
  </si>
  <si>
    <t>N11 al N20</t>
  </si>
  <si>
    <t>Dotecillo normal (TRUnorDOT)</t>
  </si>
  <si>
    <t>N21 al N30</t>
  </si>
  <si>
    <t>Mañilla normal (TRUnorMAÑ)</t>
  </si>
  <si>
    <t>N31 al N40</t>
  </si>
  <si>
    <t>Tecniquilla normal (TRUnorTEC)</t>
  </si>
  <si>
    <t>N41 al N50</t>
  </si>
  <si>
    <t>Conjurillo normal (TRUnorCNJ)</t>
  </si>
  <si>
    <t>N51 al N60</t>
  </si>
  <si>
    <t>Metodillo normal (TRUnorMET)</t>
  </si>
  <si>
    <t>N61 al N70</t>
  </si>
  <si>
    <t>Hechicillo normal (TRUnorHCH)</t>
  </si>
  <si>
    <t>N71 al N80</t>
  </si>
  <si>
    <t>Fenomenillo normal (TRUnorFEN)</t>
  </si>
  <si>
    <t>N81 al N90</t>
  </si>
  <si>
    <t>N91 al N100</t>
  </si>
  <si>
    <t>Adaptación</t>
  </si>
  <si>
    <t>Anárkika®TM</t>
  </si>
  <si>
    <t>Meditación de combate</t>
  </si>
  <si>
    <t>BON para ADPC para SB</t>
  </si>
  <si>
    <t>BRI</t>
  </si>
  <si>
    <t>Ahorro|Ambición</t>
  </si>
  <si>
    <t>Meditática</t>
  </si>
  <si>
    <t>Siguiente SB</t>
  </si>
  <si>
    <t>Se gana ADPC BON1d4 para la SB</t>
  </si>
  <si>
    <t>Portal chi</t>
  </si>
  <si>
    <t>Entrada a un chi aleatorio</t>
  </si>
  <si>
    <t>Cósmico</t>
  </si>
  <si>
    <t>Se viaja a un chi aleatorio y se deja detrás el cuerpo meditante, para salir se debe usar este TRU de nuevo</t>
  </si>
  <si>
    <t>Se realiza un viaje narcotico a un chi aleatorio</t>
  </si>
  <si>
    <t>Se puede AS Memorizar el chi para volver en el futuro</t>
  </si>
  <si>
    <t>AS Meditar</t>
  </si>
  <si>
    <t>Calistenia</t>
  </si>
  <si>
    <t>Entrenamiento para mejorar FUE|CON</t>
  </si>
  <si>
    <t>Disciplina|Voluntad</t>
  </si>
  <si>
    <t>Calestinismo</t>
  </si>
  <si>
    <t>Todas las extremidades libres</t>
  </si>
  <si>
    <t>Tremendo y pesado entrenamiento de los músculos mayores del cuerpo para mejorar FUE y CON</t>
  </si>
  <si>
    <t>Esencia</t>
  </si>
  <si>
    <t>Entrenamiento que mejora CON o FUE (1d2) BON1 (50%)</t>
  </si>
  <si>
    <t>1d12Js, el 1ºv de cada J como ACCpro</t>
  </si>
  <si>
    <t>No permite ninguna ACCsta en ninguno de sus Ts involucrados</t>
  </si>
  <si>
    <t>Enemigo predilecto</t>
  </si>
  <si>
    <t>Se elije un RIV que es perjudicado</t>
  </si>
  <si>
    <t>Rivalismo</t>
  </si>
  <si>
    <t>AR SEN Vista</t>
  </si>
  <si>
    <t>Se declara un RIV como enemigo predilecto y la siguiente batalla tiene ADPC PEN1d12</t>
  </si>
  <si>
    <t>Se concentra el entrenamiento de combate con un RIV específico para ser muy efectivo contra él</t>
  </si>
  <si>
    <t>Festín de los héroes</t>
  </si>
  <si>
    <t>Se invoca un festín de comida</t>
  </si>
  <si>
    <t>Gastrominus</t>
  </si>
  <si>
    <t>La fe en los dioses alimenta con manjares a los ALIs merecedores de la devoción del SAC</t>
  </si>
  <si>
    <t>Se invoca tambien accesorios como mesa, sillas, cubiertos, Etc.</t>
  </si>
  <si>
    <t>Se invoca un festín para un grupo de 1d4ALIs, los manjares son adecuados para todos</t>
  </si>
  <si>
    <t>Portal de los templos</t>
  </si>
  <si>
    <t>Se abre un portal de un templo a otro</t>
  </si>
  <si>
    <t>Templanza|Iluminanza</t>
  </si>
  <si>
    <t>Relativo</t>
  </si>
  <si>
    <t>Se crea un portal que comunica 2 templos por un corto periodo de tiempo</t>
  </si>
  <si>
    <t>Dos templos afines se comunican a través de un portal que transporta al SAC y sus propósitos</t>
  </si>
  <si>
    <t>Los templos deben tener coherencia de patrocinio</t>
  </si>
  <si>
    <t>Ianuaminus</t>
  </si>
  <si>
    <t>2 templos memorizados</t>
  </si>
  <si>
    <t>Objetivo</t>
  </si>
  <si>
    <t>Objetivo:</t>
  </si>
  <si>
    <t>Mente asegurada</t>
  </si>
  <si>
    <t>Se protege la mente</t>
  </si>
  <si>
    <t>POL</t>
  </si>
  <si>
    <t>Psicopatía</t>
  </si>
  <si>
    <t>1d4Ts</t>
  </si>
  <si>
    <t>AM AS Tocar</t>
  </si>
  <si>
    <t>Se protege la mente con D+1d20 solo contra ACCsta que afectan la mente RE Veredicto involucrado</t>
  </si>
  <si>
    <t>El POL puede proteger su mente y la de sus ALIs para que no sea afectadas por los poderes mentales</t>
  </si>
  <si>
    <t>CIE</t>
  </si>
  <si>
    <t>Física básica</t>
  </si>
  <si>
    <t>Álgebra básica</t>
  </si>
  <si>
    <t>Calcular y razonar con física</t>
  </si>
  <si>
    <t>Calcular y razonar con álgebra</t>
  </si>
  <si>
    <t>Fisicología</t>
  </si>
  <si>
    <t>Matematología</t>
  </si>
  <si>
    <t>Razonamiento y concepto de prototipo de física básica, EST1d50</t>
  </si>
  <si>
    <t>Razonar y organizar conceptos o teorias físicas básicas</t>
  </si>
  <si>
    <t>Razonar y organizar conceptos o teorias algebráicas básicas</t>
  </si>
  <si>
    <t>Razonamiento y concepto de prototipo de álgebra básica, EST1d50</t>
  </si>
  <si>
    <t>Resistencia de materiales</t>
  </si>
  <si>
    <t>Razonamiento y concepto de prototipo de resistencia de materiales, EST1d50</t>
  </si>
  <si>
    <t>Razonar y organizar conceptos o teorias de resistencia de materiales</t>
  </si>
  <si>
    <t>Calcular y razonar con resistencia de materiales</t>
  </si>
  <si>
    <t>Disfraz mágico</t>
  </si>
  <si>
    <t>Crea un disfraz para toda ocasión</t>
  </si>
  <si>
    <t>Fibraemancia</t>
  </si>
  <si>
    <t>Se crea un disfraz (Solo INVmis) según la ocasión descrita por el HEC</t>
  </si>
  <si>
    <t>El HEC puede usar la magia para disfrazarse</t>
  </si>
  <si>
    <t>Pedazo de tela que se consume completamente</t>
  </si>
  <si>
    <t>Estandarte de guerra</t>
  </si>
  <si>
    <t>Estandarte que mejora los atributos aliados</t>
  </si>
  <si>
    <t>Heraldismo</t>
  </si>
  <si>
    <t>SB</t>
  </si>
  <si>
    <t>Los ALIs que pelean bajo el estandarte del GUE son más poderosos</t>
  </si>
  <si>
    <t>Efecto apilable, LU Veredicto involucrado</t>
  </si>
  <si>
    <t>El estandarte debe ser enteramente confeccionado por el GUE</t>
  </si>
  <si>
    <t>Valor|Pelea|Honor</t>
  </si>
  <si>
    <t>Para apilar el efecto, el estandarte no puede ser apilado en un mismo portador</t>
  </si>
  <si>
    <t>El estandarte debe ser llamativo y visible durante la SB sino el efecto fenece</t>
  </si>
  <si>
    <t>ALIs que pelean bajo el estandarte reciben ADPC (Base) BON1d8</t>
  </si>
  <si>
    <t>Confección del estandarte por el propio GUE hacedor de la TEC</t>
  </si>
  <si>
    <t>Todos los ALIs deben tener alcance SEN Vista del estandarte para el efecto</t>
  </si>
  <si>
    <t>Laberinto de pistas</t>
  </si>
  <si>
    <t>Se desdeña pistas y planes profundos</t>
  </si>
  <si>
    <t>Ambición|Codicia</t>
  </si>
  <si>
    <t>Detectívica</t>
  </si>
  <si>
    <t>Las ideas y pistas se ordenan automáticamente conforme aparecen, en la mente del BRI</t>
  </si>
  <si>
    <t>El DM organiza las pistas cada vez que se usa con EX esta MAÑ</t>
  </si>
  <si>
    <t>Misión u objetivo en curso, lanzamiento solicitado de AS Captar o AS Intuir</t>
  </si>
  <si>
    <t>Permite un BON1d4 a AS Captar o AS Intuir para cualquier pista de la misión o misiones en curso</t>
  </si>
  <si>
    <t>INT</t>
  </si>
  <si>
    <t>Anillo de fuego</t>
  </si>
  <si>
    <t>Anillo de aparición automática ante el peligro</t>
  </si>
  <si>
    <t>HEC Mago</t>
  </si>
  <si>
    <t>Piromancia</t>
  </si>
  <si>
    <t>No evita el ataque</t>
  </si>
  <si>
    <t>El HEC esta protegido por poderosa piromancia que incendia a los RIVs alredeor</t>
  </si>
  <si>
    <t>El efecto persiste hasta desencadenarse, sin orden del HEC o incluso desde su cadáver</t>
  </si>
  <si>
    <t>Anillo de fuego que se activa ante RIV atacante AM, causa DÑmag1d20 a los 6HEXs adyascentes</t>
  </si>
  <si>
    <t>Suelo congelado</t>
  </si>
  <si>
    <t>HEC Alquimista</t>
  </si>
  <si>
    <t>Se congela el suelo de un recinto</t>
  </si>
  <si>
    <t>Agua|Aire</t>
  </si>
  <si>
    <t>Frigomancia</t>
  </si>
  <si>
    <t>Se crea una capa dura de hielo en el recinto actual para cualquier fin</t>
  </si>
  <si>
    <t>Recinto de limites claros, RE Veredicto involucrado</t>
  </si>
  <si>
    <t>El suelo de un recinto se congela completamente creando un escenario muy frio y peculiar</t>
  </si>
  <si>
    <t>Santuario de magia</t>
  </si>
  <si>
    <t>Se crea un recinto de magia restringida</t>
  </si>
  <si>
    <t>Esomancia</t>
  </si>
  <si>
    <t>1d4HCHs de N0</t>
  </si>
  <si>
    <t>El santuario niega el lanzamiento de toda magia académica excepto la elegida por el HEC</t>
  </si>
  <si>
    <t>Se crea una recinto que no permite HCHs académicos más que los elegidos por el HEC</t>
  </si>
  <si>
    <t>Comandante de guerra</t>
  </si>
  <si>
    <t>Atributos de líder militar</t>
  </si>
  <si>
    <t>Caudillismo</t>
  </si>
  <si>
    <t>Simbólico</t>
  </si>
  <si>
    <t>Consciente</t>
  </si>
  <si>
    <t>1T, EX en AS Acicalarse</t>
  </si>
  <si>
    <t>Se debe tener al menos 1 RE Seguidor activo</t>
  </si>
  <si>
    <t>Se gana el porte y el liderazgo de un verdadero comandante que inspira poder en sus unidades</t>
  </si>
  <si>
    <t>Solo aplica a ALIs en la misma causa u objetivo, se mejoran las posibilidades de que los ALIs ganen REL</t>
  </si>
  <si>
    <t>Se puede suspender el efecto como ACClib para recuperar el P perdido, los ALIs pierden el BON, el BON es al ADPC base</t>
  </si>
  <si>
    <t>GUE Campeón</t>
  </si>
  <si>
    <t>Voluntariamente se decide perder P para que todos los ALIs ganen un BON1 de P p/c P2 y se recibe CAR BON1 superficial</t>
  </si>
  <si>
    <t>Urdir sabotaje</t>
  </si>
  <si>
    <t>BRI Cazarecompensas</t>
  </si>
  <si>
    <t>Sabotear sujeto u objeto</t>
  </si>
  <si>
    <t>Sabotática</t>
  </si>
  <si>
    <t>1T, EX en AS Meditar</t>
  </si>
  <si>
    <t>Avaricia|Robo</t>
  </si>
  <si>
    <t>Se obtiene el punto debil de un objeto o sujeto, ASs involucradas en el sabotaje BON1d4</t>
  </si>
  <si>
    <t>Perceptivo</t>
  </si>
  <si>
    <t>Con algo de meditación se logra ver el punto debil de algo o alguien con total claridad</t>
  </si>
  <si>
    <t>Infierno</t>
  </si>
  <si>
    <t>AM Radio 1d4t</t>
  </si>
  <si>
    <t>Gema de fuego</t>
  </si>
  <si>
    <t>Miranaska marudna</t>
  </si>
  <si>
    <t>No afecta al HEC ni a su INV</t>
  </si>
  <si>
    <t>Espontáneo incendio que rodea al HEC</t>
  </si>
  <si>
    <t>AM Radio 1d6t</t>
  </si>
  <si>
    <t>Tremendo incendio espontáneo rodea al HEC quemando todo alrededor</t>
  </si>
  <si>
    <t>El mago detona un tremendo y súbito incendio que quema todo y a todos a su alrededor</t>
  </si>
  <si>
    <t>Disparo mágico</t>
  </si>
  <si>
    <t>Atrapar magia y relanzarla</t>
  </si>
  <si>
    <t>GUE Nómada</t>
  </si>
  <si>
    <t>Apostoesoterismo</t>
  </si>
  <si>
    <t>Honor|Voluntad</t>
  </si>
  <si>
    <t>Previa meditación, se puede atrapar el efecto de un HCH para reducir su potencia y usarlo en un disparo</t>
  </si>
  <si>
    <t>El proximo HCH en RE Alcance perceptible es el que se imbuye en el proyectil como ACCaut, el disparo se puede realizar con libertad</t>
  </si>
  <si>
    <t>El HCH involucrado solo causa la mitad de su efecto con el usuario original, la otra mitad de efecto actua con el efecto del disparo</t>
  </si>
  <si>
    <t>El proximo HCH visto voluntaria o involuntariamente es el que se imbuye en la munición</t>
  </si>
  <si>
    <t>No se pueden apilar meditaciones, el efecto mágico se hereda del lanzamiento original</t>
  </si>
  <si>
    <t>Se atrapa un HCH de R5 hasta N0 al verlo en acción y relanzarlo en un posterior disparo con el HCH imbuido</t>
  </si>
  <si>
    <t>Regeneración de marcia</t>
  </si>
  <si>
    <t>1d12Ts</t>
  </si>
  <si>
    <t>Proyectíl para disparo cualquiera</t>
  </si>
  <si>
    <t>Caminata solitaria larga y relajada</t>
  </si>
  <si>
    <t>La mente aclarada puede restaurar la inspiración de marcia</t>
  </si>
  <si>
    <t>Se regenera marcia</t>
  </si>
  <si>
    <t>Cosmosismo</t>
  </si>
  <si>
    <t>Se debe especificar la ESC que se regenerará en ELs, solo puede ser una</t>
  </si>
  <si>
    <t>Generación de inspiración</t>
  </si>
  <si>
    <t>Se genera inspiración extra</t>
  </si>
  <si>
    <t>Se regenera ELs de marcia, BON1EL de la ESC especificada p/c T</t>
  </si>
  <si>
    <t>Se debe especificar la ESC que se regenerará en ELs, solo puede ser una, puede ser marcia o 1EL de maná</t>
  </si>
  <si>
    <t>Se regenera ELs de marcia o maná, BON1EL de la ESC especificada p/c T</t>
  </si>
  <si>
    <t>Fortaleza indomable</t>
  </si>
  <si>
    <t>Mejoran ASs físicas de entereza y REDs</t>
  </si>
  <si>
    <t>Entoroismo</t>
  </si>
  <si>
    <t>1J</t>
  </si>
  <si>
    <t>AS Fortaleza, AS Soportar, AS Recuperarse y AS Bloquear BON1d6, REDfis y REDmas BON1d20</t>
  </si>
  <si>
    <t>2Ts, EXs en AS Meditar</t>
  </si>
  <si>
    <t>Un lugar apacible, LU Veredicto involucrado</t>
  </si>
  <si>
    <t>El guerrero halla calma en su alma, se llena de templanza, entereza y fortaleza indomable</t>
  </si>
  <si>
    <t>ANÁRKIKA Inc. (Anárkika®TM 01072015) Trucos globales generales</t>
  </si>
  <si>
    <t>La MOR actua como INT para las ASs</t>
  </si>
  <si>
    <t>Instintismo</t>
  </si>
  <si>
    <t>Instinto incólume</t>
  </si>
  <si>
    <t>Todas las ASs que usan INT se intercambian con MOR, las subCRCs de INT se intercambian con MORreg</t>
  </si>
  <si>
    <t>La furia y el instinto de supervivencia toman las riendas ante la cordura y el razocinio, subsistir es la prioridad</t>
  </si>
  <si>
    <t>RE Efecto no apilable, hasta usarse en SB</t>
  </si>
  <si>
    <t>RE Efecto no apilable</t>
  </si>
  <si>
    <t>MOR</t>
  </si>
  <si>
    <t>Voluntad|Valor</t>
  </si>
  <si>
    <t>R5RAR2TRUgloTEC Instinto incólume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</si>
</sst>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&quot;E&quot;\ #"/>
    <numFmt numFmtId="165" formatCode="&quot;RAR&quot;\ #"/>
    <numFmt numFmtId="166" formatCode="&quot;E&quot;#"/>
    <numFmt numFmtId="167" formatCode="dd/mm/yyyy;@"/>
    <numFmt numFmtId="168" formatCode="&quot;Ver.&quot;\ #.######"/>
    <numFmt numFmtId="169" formatCode="d/mm/yyyy;@"/>
    <numFmt numFmtId="170" formatCode="&quot;R&quot;\ #"/>
    <numFmt numFmtId="171" formatCode="[$$-409]#,##0.00"/>
    <numFmt numFmtId="172" formatCode="0.00000"/>
    <numFmt numFmtId="173" formatCode="&quot;RAR&quot;#"/>
    <numFmt numFmtId="174" formatCode="&quot;R&quot;#"/>
  </numFmts>
  <fonts count="2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8"/>
      <color rgb="FFC00000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rgb="FFC00000"/>
      <name val="Calibri"/>
      <family val="2"/>
      <scheme val="minor"/>
    </font>
    <font>
      <b/>
      <i/>
      <sz val="8"/>
      <color theme="5"/>
      <name val="Calibri"/>
      <family val="2"/>
      <scheme val="minor"/>
    </font>
    <font>
      <sz val="8"/>
      <color theme="1" tint="0.14999847407452621"/>
      <name val="Calibri"/>
      <family val="2"/>
      <scheme val="minor"/>
    </font>
    <font>
      <sz val="8"/>
      <color theme="1" tint="0.14999847407452621"/>
      <name val="Calibri"/>
      <family val="2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170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7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4" fillId="3" borderId="0" xfId="0" applyFont="1" applyFill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171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left" vertical="center"/>
      <protection locked="0"/>
    </xf>
    <xf numFmtId="17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174" fontId="10" fillId="4" borderId="1" xfId="0" applyNumberFormat="1" applyFont="1" applyFill="1" applyBorder="1" applyAlignment="1" applyProtection="1">
      <alignment horizontal="center" vertical="center"/>
      <protection locked="0"/>
    </xf>
    <xf numFmtId="166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0" fillId="5" borderId="0" xfId="0" applyFill="1"/>
    <xf numFmtId="0" fontId="11" fillId="5" borderId="0" xfId="0" applyFont="1" applyFill="1"/>
    <xf numFmtId="173" fontId="3" fillId="0" borderId="1" xfId="0" applyNumberFormat="1" applyFont="1" applyFill="1" applyBorder="1" applyAlignment="1">
      <alignment horizontal="center" vertical="center"/>
    </xf>
    <xf numFmtId="173" fontId="2" fillId="0" borderId="1" xfId="0" applyNumberFormat="1" applyFont="1" applyFill="1" applyBorder="1" applyAlignment="1" applyProtection="1">
      <alignment horizontal="center" vertical="center"/>
    </xf>
    <xf numFmtId="173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1" xfId="0" applyFont="1" applyFill="1" applyBorder="1" applyAlignment="1" applyProtection="1"/>
    <xf numFmtId="0" fontId="3" fillId="0" borderId="2" xfId="0" applyNumberFormat="1" applyFont="1" applyFill="1" applyBorder="1" applyAlignment="1" applyProtection="1"/>
    <xf numFmtId="174" fontId="3" fillId="0" borderId="1" xfId="0" applyNumberFormat="1" applyFont="1" applyFill="1" applyBorder="1" applyAlignment="1" applyProtection="1">
      <alignment horizontal="right"/>
    </xf>
    <xf numFmtId="174" fontId="15" fillId="0" borderId="1" xfId="0" applyNumberFormat="1" applyFont="1" applyFill="1" applyBorder="1" applyAlignment="1" applyProtection="1">
      <alignment horizontal="right"/>
    </xf>
    <xf numFmtId="0" fontId="7" fillId="0" borderId="1" xfId="0" applyNumberFormat="1" applyFont="1" applyFill="1" applyBorder="1" applyAlignment="1" applyProtection="1"/>
    <xf numFmtId="174" fontId="2" fillId="0" borderId="1" xfId="0" applyNumberFormat="1" applyFont="1" applyFill="1" applyBorder="1" applyAlignment="1" applyProtection="1">
      <alignment horizontal="left"/>
    </xf>
    <xf numFmtId="166" fontId="2" fillId="0" borderId="1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173" fontId="2" fillId="0" borderId="1" xfId="0" applyNumberFormat="1" applyFont="1" applyFill="1" applyBorder="1" applyAlignment="1" applyProtection="1">
      <alignment horizontal="left"/>
    </xf>
    <xf numFmtId="174" fontId="16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left"/>
    </xf>
    <xf numFmtId="169" fontId="4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/>
    <xf numFmtId="168" fontId="2" fillId="0" borderId="1" xfId="0" applyNumberFormat="1" applyFont="1" applyFill="1" applyBorder="1" applyAlignment="1" applyProtection="1">
      <alignment horizontal="left"/>
    </xf>
    <xf numFmtId="174" fontId="3" fillId="0" borderId="5" xfId="0" applyNumberFormat="1" applyFont="1" applyFill="1" applyBorder="1" applyAlignment="1" applyProtection="1">
      <alignment horizontal="right"/>
    </xf>
    <xf numFmtId="0" fontId="17" fillId="0" borderId="2" xfId="0" applyNumberFormat="1" applyFont="1" applyFill="1" applyBorder="1" applyAlignment="1" applyProtection="1"/>
    <xf numFmtId="0" fontId="18" fillId="5" borderId="0" xfId="0" applyFont="1" applyFill="1" applyAlignment="1">
      <alignment horizontal="center"/>
    </xf>
    <xf numFmtId="0" fontId="19" fillId="5" borderId="0" xfId="0" applyFont="1" applyFill="1"/>
    <xf numFmtId="0" fontId="18" fillId="5" borderId="0" xfId="0" applyFont="1" applyFill="1"/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 applyProtection="1">
      <alignment horizontal="left" vertical="center"/>
    </xf>
    <xf numFmtId="167" fontId="21" fillId="3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/>
    </xf>
    <xf numFmtId="0" fontId="7" fillId="0" borderId="3" xfId="0" applyNumberFormat="1" applyFont="1" applyFill="1" applyBorder="1" applyAlignment="1" applyProtection="1">
      <alignment horizontal="center"/>
    </xf>
    <xf numFmtId="0" fontId="13" fillId="0" borderId="2" xfId="1" applyFont="1" applyFill="1" applyBorder="1" applyAlignment="1">
      <alignment horizontal="center"/>
    </xf>
    <xf numFmtId="0" fontId="13" fillId="0" borderId="3" xfId="1" applyFont="1" applyFill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4" fillId="0" borderId="3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inityindustries.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zoomScaleSheetLayoutView="100" workbookViewId="0">
      <pane ySplit="2" topLeftCell="A18" activePane="bottomLeft" state="frozen"/>
      <selection pane="bottomLeft" activeCell="B7" sqref="B7"/>
    </sheetView>
  </sheetViews>
  <sheetFormatPr baseColWidth="10" defaultRowHeight="15" x14ac:dyDescent="0.25"/>
  <cols>
    <col min="1" max="1" width="24.7109375" style="38" customWidth="1"/>
    <col min="2" max="2" width="90.7109375" style="38" customWidth="1"/>
    <col min="3" max="3" width="4.7109375" style="38" customWidth="1"/>
    <col min="4" max="9" width="11.42578125" style="39"/>
    <col min="10" max="16384" width="11.42578125" style="38"/>
  </cols>
  <sheetData>
    <row r="1" spans="1:7" x14ac:dyDescent="0.25">
      <c r="A1" s="70" t="s">
        <v>447</v>
      </c>
      <c r="B1" s="71"/>
    </row>
    <row r="2" spans="1:7" x14ac:dyDescent="0.25">
      <c r="A2" s="76" t="s">
        <v>203</v>
      </c>
      <c r="B2" s="77"/>
    </row>
    <row r="3" spans="1:7" x14ac:dyDescent="0.25">
      <c r="A3" s="72" t="s">
        <v>244</v>
      </c>
      <c r="B3" s="73"/>
      <c r="D3" s="63">
        <v>0</v>
      </c>
      <c r="E3" s="64" t="s">
        <v>10</v>
      </c>
      <c r="F3" s="65" t="s">
        <v>10</v>
      </c>
      <c r="G3" s="65" t="s">
        <v>10</v>
      </c>
    </row>
    <row r="4" spans="1:7" x14ac:dyDescent="0.25">
      <c r="A4" s="74" t="str">
        <f>CONCATENATE("Se puede obtener en R",B11,B10," desde ",(VLOOKUP(B28,$D$3:$E$13,2,FALSE)))</f>
        <v>Se puede obtener en R5GUE desde N11 al N20</v>
      </c>
      <c r="B4" s="75"/>
      <c r="D4" s="63">
        <v>1</v>
      </c>
      <c r="E4" s="65" t="s">
        <v>245</v>
      </c>
      <c r="F4" s="65" t="s">
        <v>131</v>
      </c>
      <c r="G4" s="65" t="s">
        <v>246</v>
      </c>
    </row>
    <row r="5" spans="1:7" x14ac:dyDescent="0.25">
      <c r="A5" s="74" t="str">
        <f>VLOOKUP($B$7,TRUglo!$B$2:$AY$1328,3,FALSE)</f>
        <v>La MOR actua como INT para las ASs</v>
      </c>
      <c r="B5" s="75"/>
      <c r="D5" s="63">
        <v>2</v>
      </c>
      <c r="E5" s="65" t="s">
        <v>247</v>
      </c>
      <c r="F5" s="65" t="s">
        <v>132</v>
      </c>
      <c r="G5" s="65" t="s">
        <v>248</v>
      </c>
    </row>
    <row r="6" spans="1:7" x14ac:dyDescent="0.25">
      <c r="A6" s="78" t="str">
        <f>CONCATENATE((VLOOKUP($B$7,TRUglo!$B$2:$AY$1328,23,FALSE)),": ",(VLOOKUP($B$7,TRUglo!$B$2:$AY$1328,24,FALSE))," | ",(VLOOKUP($B$7,TRUglo!$B$2:$AY$1328,25,FALSE)),": ",(VLOOKUP($B$7,TRUglo!$B$2:$AY$1328,26,FALSE))," | ",(VLOOKUP($B$7,TRUglo!$B$2:$AY$1328,27,FALSE)),": ",(VLOOKUP($B$7,TRUglo!$B$2:$AY$1328,28,FALSE))," | ",(VLOOKUP($B$7,TRUglo!$B$2:$AY$1328,29,FALSE)),": ",(VLOOKUP($B$7,TRUglo!$B$2:$AY$1328,30,FALSE))," | ",(VLOOKUP($B$7,TRUglo!$B$2:$AY$1328,31,FALSE)),": ",(VLOOKUP($B$7,TRUglo!$B$2:$AY$1328,32,FALSE))," | ",(VLOOKUP($B$7,TRUglo!$B$2:$AY$1328,33,FALSE)),": ",(VLOOKUP($B$7,TRUglo!$B$2:$AY$1328,34,FALSE)))</f>
        <v>Pelea: 0 | Disciplina: 0 | Voluntad: 5 | Coraje: 0 | Valor: 5 | Honor: 0</v>
      </c>
      <c r="B6" s="79"/>
      <c r="D6" s="63">
        <v>3</v>
      </c>
      <c r="E6" s="65" t="s">
        <v>249</v>
      </c>
      <c r="F6" s="65" t="s">
        <v>133</v>
      </c>
      <c r="G6" s="65" t="s">
        <v>250</v>
      </c>
    </row>
    <row r="7" spans="1:7" x14ac:dyDescent="0.25">
      <c r="A7" s="49" t="s">
        <v>210</v>
      </c>
      <c r="B7" s="44" t="s">
        <v>457</v>
      </c>
      <c r="D7" s="63">
        <v>4</v>
      </c>
      <c r="E7" s="65" t="s">
        <v>251</v>
      </c>
      <c r="F7" s="65" t="s">
        <v>134</v>
      </c>
      <c r="G7" s="65" t="s">
        <v>252</v>
      </c>
    </row>
    <row r="8" spans="1:7" x14ac:dyDescent="0.25">
      <c r="A8" s="50" t="s">
        <v>211</v>
      </c>
      <c r="B8" s="51" t="str">
        <f>VLOOKUP($B$7,TRUglo!$B$2:$AY$1328,14,FALSE)</f>
        <v>Todas las ASs que usan INT se intercambian con MOR, las subCRCs de INT se intercambian con MORreg</v>
      </c>
      <c r="D8" s="63">
        <v>5</v>
      </c>
      <c r="E8" s="65" t="s">
        <v>253</v>
      </c>
      <c r="F8" s="65" t="s">
        <v>135</v>
      </c>
      <c r="G8" s="65" t="s">
        <v>254</v>
      </c>
    </row>
    <row r="9" spans="1:7" x14ac:dyDescent="0.25">
      <c r="A9" s="50" t="s">
        <v>212</v>
      </c>
      <c r="B9" s="51" t="str">
        <f>VLOOKUP($B$7,TRUglo!$B$2:$AY$1328,19,FALSE)</f>
        <v>La furia y el instinto de supervivencia toman las riendas ante la cordura y el razocinio, subsistir es la prioridad</v>
      </c>
      <c r="D9" s="63">
        <v>6</v>
      </c>
      <c r="E9" s="65" t="s">
        <v>255</v>
      </c>
      <c r="F9" s="65" t="s">
        <v>136</v>
      </c>
      <c r="G9" s="65" t="s">
        <v>256</v>
      </c>
    </row>
    <row r="10" spans="1:7" x14ac:dyDescent="0.25">
      <c r="A10" s="49" t="s">
        <v>213</v>
      </c>
      <c r="B10" s="47" t="str">
        <f>VLOOKUP($B$7,TRUglo!$B$2:$AY$1328,4,FALSE)</f>
        <v>GUE</v>
      </c>
      <c r="D10" s="63">
        <v>7</v>
      </c>
      <c r="E10" s="65" t="s">
        <v>257</v>
      </c>
      <c r="F10" s="65" t="s">
        <v>137</v>
      </c>
      <c r="G10" s="65" t="s">
        <v>258</v>
      </c>
    </row>
    <row r="11" spans="1:7" x14ac:dyDescent="0.25">
      <c r="A11" s="49" t="s">
        <v>214</v>
      </c>
      <c r="B11" s="52">
        <f>VLOOKUP($B$7,TRUglo!$B$2:$AY$1328,5,FALSE)</f>
        <v>5</v>
      </c>
      <c r="D11" s="63">
        <v>8</v>
      </c>
      <c r="E11" s="65" t="s">
        <v>259</v>
      </c>
      <c r="F11" s="65" t="s">
        <v>138</v>
      </c>
      <c r="G11" s="65" t="s">
        <v>260</v>
      </c>
    </row>
    <row r="12" spans="1:7" x14ac:dyDescent="0.25">
      <c r="A12" s="49" t="s">
        <v>215</v>
      </c>
      <c r="B12" s="53">
        <f>VLOOKUP($B$7,TRUglo!$B$2:$AY$1328,6,FALSE)</f>
        <v>1</v>
      </c>
      <c r="D12" s="63">
        <v>9</v>
      </c>
      <c r="E12" s="65" t="s">
        <v>261</v>
      </c>
    </row>
    <row r="13" spans="1:7" x14ac:dyDescent="0.25">
      <c r="A13" s="49" t="s">
        <v>216</v>
      </c>
      <c r="B13" s="47" t="str">
        <f>CONCATENATE((VLOOKUP($B$7,TRUglo!$B$2:$AY$1328,47,FALSE)),"ELs "," | ESCs: ",(VLOOKUP($B$7,TRUglo!$B$2:$AY$1328,7,FALSE)))</f>
        <v>5ELs  | ESCs: Voluntad|Valor</v>
      </c>
      <c r="D13" s="63">
        <v>10</v>
      </c>
      <c r="E13" s="65" t="s">
        <v>262</v>
      </c>
    </row>
    <row r="14" spans="1:7" x14ac:dyDescent="0.25">
      <c r="A14" s="49" t="s">
        <v>217</v>
      </c>
      <c r="B14" s="45" t="str">
        <f>VLOOKUP($B$7,TRUglo!$B$2:$AY$1328,8,FALSE)</f>
        <v>Instintismo</v>
      </c>
    </row>
    <row r="15" spans="1:7" x14ac:dyDescent="0.25">
      <c r="A15" s="49" t="s">
        <v>218</v>
      </c>
      <c r="B15" s="45" t="str">
        <f>VLOOKUP($B$7,TRUglo!$B$2:$AY$1328,9,FALSE)</f>
        <v>Imprecisa</v>
      </c>
    </row>
    <row r="16" spans="1:7" x14ac:dyDescent="0.25">
      <c r="A16" s="49" t="s">
        <v>311</v>
      </c>
      <c r="B16" s="45" t="str">
        <f>VLOOKUP($B$7,TRUglo!$B$2:$AY$1328,10,FALSE)</f>
        <v>Personal</v>
      </c>
    </row>
    <row r="17" spans="1:2" x14ac:dyDescent="0.25">
      <c r="A17" s="49" t="s">
        <v>219</v>
      </c>
      <c r="B17" s="45" t="str">
        <f>VLOOKUP($B$7,TRUglo!$B$2:$AY$1328,11,FALSE)</f>
        <v>ACCsim</v>
      </c>
    </row>
    <row r="18" spans="1:2" x14ac:dyDescent="0.25">
      <c r="A18" s="49" t="s">
        <v>220</v>
      </c>
      <c r="B18" s="45" t="str">
        <f>VLOOKUP($B$7,TRUglo!$B$2:$AY$1328,12,FALSE)</f>
        <v>1d4Ts</v>
      </c>
    </row>
    <row r="19" spans="1:2" x14ac:dyDescent="0.25">
      <c r="A19" s="49" t="s">
        <v>221</v>
      </c>
      <c r="B19" s="45" t="str">
        <f>VLOOKUP($B$7,TRUglo!$B$2:$AY$1328,13,FALSE)</f>
        <v>Personal</v>
      </c>
    </row>
    <row r="20" spans="1:2" x14ac:dyDescent="0.25">
      <c r="A20" s="49" t="s">
        <v>222</v>
      </c>
      <c r="B20" s="45" t="str">
        <f>VLOOKUP($B$7,TRUglo!$B$2:$AY$1328,16,FALSE)</f>
        <v>Ø</v>
      </c>
    </row>
    <row r="21" spans="1:2" x14ac:dyDescent="0.25">
      <c r="A21" s="49" t="s">
        <v>223</v>
      </c>
      <c r="B21" s="45" t="str">
        <f>VLOOKUP($B$7,TRUglo!$B$2:$AY$1328,17,FALSE)</f>
        <v>Ø</v>
      </c>
    </row>
    <row r="22" spans="1:2" x14ac:dyDescent="0.25">
      <c r="A22" s="49" t="s">
        <v>224</v>
      </c>
      <c r="B22" s="45" t="str">
        <f>VLOOKUP($B$7,TRUglo!$B$2:$AY$1328,18,FALSE)</f>
        <v>Ø</v>
      </c>
    </row>
    <row r="23" spans="1:2" x14ac:dyDescent="0.25">
      <c r="A23" s="49" t="s">
        <v>225</v>
      </c>
      <c r="B23" s="43" t="str">
        <f>VLOOKUP((VLOOKUP($B$7,TRUglo!$B$2:$AY$1328,22,FALSE)),$F$3:$G$11,2,FALSE)</f>
        <v>Tecniquilla normal (TRUnorTEC)</v>
      </c>
    </row>
    <row r="24" spans="1:2" x14ac:dyDescent="0.25">
      <c r="A24" s="49" t="s">
        <v>226</v>
      </c>
      <c r="B24" s="45" t="str">
        <f>VLOOKUP($B$7,TRUglo!$B$2:$AY$1328,15,FALSE)</f>
        <v>Ø</v>
      </c>
    </row>
    <row r="25" spans="1:2" x14ac:dyDescent="0.25">
      <c r="A25" s="49" t="s">
        <v>227</v>
      </c>
      <c r="B25" s="43" t="str">
        <f>VLOOKUP($B$7,TRUglo!$B$2:$AY$1328,35,FALSE)</f>
        <v>Ø</v>
      </c>
    </row>
    <row r="26" spans="1:2" x14ac:dyDescent="0.25">
      <c r="A26" s="49" t="s">
        <v>228</v>
      </c>
      <c r="B26" s="43" t="str">
        <f>VLOOKUP($B$7,TRUglo!$B$2:$AY$1328,36,FALSE)</f>
        <v>Ø</v>
      </c>
    </row>
    <row r="27" spans="1:2" x14ac:dyDescent="0.25">
      <c r="A27" s="49" t="s">
        <v>229</v>
      </c>
      <c r="B27" s="54" t="str">
        <f>VLOOKUP($B$7,TRUglo!$B$2:$AY$1328,37,FALSE)</f>
        <v>Imperceptible / Desarmada</v>
      </c>
    </row>
    <row r="28" spans="1:2" x14ac:dyDescent="0.25">
      <c r="A28" s="49" t="s">
        <v>230</v>
      </c>
      <c r="B28" s="55">
        <f>VLOOKUP($B$7,TRUglo!$B$2:$AY$1328,38,FALSE)</f>
        <v>2</v>
      </c>
    </row>
    <row r="29" spans="1:2" x14ac:dyDescent="0.25">
      <c r="A29" s="49" t="s">
        <v>114</v>
      </c>
      <c r="B29" s="43" t="str">
        <f>CONCATENATE((VLOOKUP($B$7,TRUglo!$B$2:$AY$1328,46,FALSE)),", RE Modificadores involucrados")</f>
        <v>AS Fortaleza, RE Modificadores involucrados</v>
      </c>
    </row>
    <row r="30" spans="1:2" x14ac:dyDescent="0.25">
      <c r="A30" s="56" t="s">
        <v>231</v>
      </c>
      <c r="B30" s="57" t="str">
        <f>VLOOKUP($B$7,TRUglo!$B$2:$AY$1328,20,FALSE)</f>
        <v>RE Efecto no apilable</v>
      </c>
    </row>
    <row r="31" spans="1:2" x14ac:dyDescent="0.25">
      <c r="A31" s="56" t="s">
        <v>232</v>
      </c>
      <c r="B31" s="58">
        <f>VLOOKUP($B$7,TRUglo!$B$2:$AY$1328,50,FALSE)</f>
        <v>46233</v>
      </c>
    </row>
    <row r="32" spans="1:2" x14ac:dyDescent="0.25">
      <c r="A32" s="56" t="s">
        <v>233</v>
      </c>
      <c r="B32" s="57" t="str">
        <f>VLOOKUP($B$7,TRUglo!$B$2:$AY$1328,49,FALSE)</f>
        <v>Dan®TM</v>
      </c>
    </row>
    <row r="33" spans="1:2" x14ac:dyDescent="0.25">
      <c r="A33" s="56" t="s">
        <v>234</v>
      </c>
      <c r="B33" s="59" t="str">
        <f>VLOOKUP($B$7,TRUglo!$B$2:$AY$1328,40,FALSE)</f>
        <v>Ø</v>
      </c>
    </row>
    <row r="34" spans="1:2" x14ac:dyDescent="0.25">
      <c r="A34" s="56" t="s">
        <v>235</v>
      </c>
      <c r="B34" s="59" t="str">
        <f>VLOOKUP($B$7,TRUglo!$B$2:$AY$1328,41,FALSE)</f>
        <v>Ø</v>
      </c>
    </row>
    <row r="35" spans="1:2" x14ac:dyDescent="0.25">
      <c r="A35" s="56" t="s">
        <v>236</v>
      </c>
      <c r="B35" s="59" t="str">
        <f>VLOOKUP($B$7,TRUglo!$B$2:$AY$1328,42,FALSE)</f>
        <v>Ø</v>
      </c>
    </row>
    <row r="36" spans="1:2" x14ac:dyDescent="0.25">
      <c r="A36" s="56" t="s">
        <v>237</v>
      </c>
      <c r="B36" s="59" t="str">
        <f>VLOOKUP($B$7,TRUglo!$B$2:$AY$1328,43,FALSE)</f>
        <v>Estándar - Anárkika®™</v>
      </c>
    </row>
    <row r="37" spans="1:2" x14ac:dyDescent="0.25">
      <c r="A37" s="56" t="s">
        <v>238</v>
      </c>
      <c r="B37" s="59" t="str">
        <f>VLOOKUP($B$7,TRUglo!$B$2:$AY$1328,44,FALSE)</f>
        <v>Ø</v>
      </c>
    </row>
    <row r="38" spans="1:2" x14ac:dyDescent="0.25">
      <c r="A38" s="56" t="s">
        <v>239</v>
      </c>
      <c r="B38" s="59" t="str">
        <f>VLOOKUP($B$7,TRUglo!$B$2:$AY$1328,45,FALSE)</f>
        <v>Ø</v>
      </c>
    </row>
    <row r="39" spans="1:2" x14ac:dyDescent="0.25">
      <c r="A39" s="49" t="s">
        <v>240</v>
      </c>
      <c r="B39" s="43" t="str">
        <f>VLOOKUP($B$7,TRUglo!$B$2:$AY$1328,21,FALSE)</f>
        <v>Ø</v>
      </c>
    </row>
    <row r="40" spans="1:2" x14ac:dyDescent="0.25">
      <c r="A40" s="49" t="s">
        <v>241</v>
      </c>
      <c r="B40" s="60" t="str">
        <f>CONCATENATE("V",(VLOOKUP($B$7,TRUglo!$B$2:$AY$1328,39,FALSE))," ",(VLOOKUP($B$7,TRUglo!$B$2:$BE$1323,56,FALSE)))</f>
        <v>V1 Anárkika®TM</v>
      </c>
    </row>
    <row r="41" spans="1:2" x14ac:dyDescent="0.25">
      <c r="A41" s="72" t="s">
        <v>141</v>
      </c>
      <c r="B41" s="73"/>
    </row>
    <row r="42" spans="1:2" x14ac:dyDescent="0.25">
      <c r="A42" s="74" t="s">
        <v>242</v>
      </c>
      <c r="B42" s="75"/>
    </row>
    <row r="43" spans="1:2" x14ac:dyDescent="0.25">
      <c r="A43" s="74" t="s">
        <v>115</v>
      </c>
      <c r="B43" s="75"/>
    </row>
    <row r="44" spans="1:2" x14ac:dyDescent="0.25">
      <c r="A44" s="74" t="s">
        <v>128</v>
      </c>
      <c r="B44" s="75"/>
    </row>
    <row r="45" spans="1:2" x14ac:dyDescent="0.25">
      <c r="A45" s="61" t="s">
        <v>243</v>
      </c>
      <c r="B45" s="48" t="str">
        <f>VLOOKUP($B$7,TRUglo!$B$2:$AY$1328,2,FALSE)</f>
        <v>Instinto incólume</v>
      </c>
    </row>
    <row r="46" spans="1:2" x14ac:dyDescent="0.25">
      <c r="A46" s="61" t="s">
        <v>211</v>
      </c>
      <c r="B46" s="46" t="str">
        <f>VLOOKUP($B$7,TRUglo!$B$2:$AY$1328,3,FALSE)</f>
        <v>La MOR actua como INT para las ASs</v>
      </c>
    </row>
    <row r="47" spans="1:2" x14ac:dyDescent="0.25">
      <c r="A47" s="61" t="s">
        <v>240</v>
      </c>
      <c r="B47" s="62" t="str">
        <f>VLOOKUP($B$7,TRUglo!$B$2:$AY$1328,48,FALSE)</f>
        <v>MOR</v>
      </c>
    </row>
  </sheetData>
  <sheetProtection algorithmName="SHA-512" hashValue="VlC2hp4y2eytaOPFo8ek3BfBb1xFNAhbiADoK5efGaALEiqiOenSDX2Zs+Sc6kURCLEKglQIVfoIHq6xo07m/A==" saltValue="D42ItlbbpUBQQquy4yRKHA==" spinCount="100000" sheet="1" objects="1" scenarios="1" selectLockedCells="1"/>
  <mergeCells count="10">
    <mergeCell ref="A1:B1"/>
    <mergeCell ref="A41:B41"/>
    <mergeCell ref="A42:B42"/>
    <mergeCell ref="A43:B43"/>
    <mergeCell ref="A44:B44"/>
    <mergeCell ref="A2:B2"/>
    <mergeCell ref="A3:B3"/>
    <mergeCell ref="A4:B4"/>
    <mergeCell ref="A5:B5"/>
    <mergeCell ref="A6:B6"/>
  </mergeCells>
  <dataValidations xWindow="805" yWindow="278" count="1">
    <dataValidation allowBlank="1" showInputMessage="1" showErrorMessage="1" promptTitle="Descripción del subtítulo" prompt="Modifique la descripción del subtítulo para mayor comodidad." sqref="A41"/>
  </dataValidations>
  <hyperlinks>
    <hyperlink ref="A2" r:id="rId1" display="www.infinityindustries.online"/>
  </hyperlinks>
  <printOptions horizontalCentered="1"/>
  <pageMargins left="0.70866141732283472" right="0.70866141732283472" top="0.74803149606299213" bottom="0.74803149606299213" header="0.31496062992125984" footer="0.31496062992125984"/>
  <pageSetup scale="109" orientation="landscape" horizontalDpi="4294967293" verticalDpi="300" r:id="rId2"/>
  <headerFooter>
    <oddHeader>&amp;C&amp;F</oddHeader>
    <oddFooter>&amp;CINFINITY industries - Dan (R)TM</oddFooter>
  </headerFooter>
  <extLst>
    <ext xmlns:x14="http://schemas.microsoft.com/office/spreadsheetml/2009/9/main" uri="{CCE6A557-97BC-4b89-ADB6-D9C93CAAB3DF}">
      <x14:dataValidations xmlns:xm="http://schemas.microsoft.com/office/excel/2006/main" xWindow="805" yWindow="278" count="1">
        <x14:dataValidation type="list" allowBlank="1" showInputMessage="1" showErrorMessage="1" errorTitle="TRU" error="Solo una de las opciones disponibles." promptTitle="TRU" prompt="Elija un truco para analizarlo.">
          <x14:formula1>
            <xm:f>TRUglo!$B$2:$B$34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BE696"/>
  <sheetViews>
    <sheetView workbookViewId="0">
      <pane xSplit="2" ySplit="1" topLeftCell="AT2" activePane="bottomRight" state="frozen"/>
      <selection pane="topRight" activeCell="C1" sqref="C1"/>
      <selection pane="bottomLeft" activeCell="A2" sqref="A2"/>
      <selection pane="bottomRight" activeCell="AU16" sqref="AU16"/>
    </sheetView>
  </sheetViews>
  <sheetFormatPr baseColWidth="10" defaultColWidth="11.42578125" defaultRowHeight="15.95" customHeight="1" x14ac:dyDescent="0.25"/>
  <cols>
    <col min="1" max="1" width="5.7109375" style="3" customWidth="1"/>
    <col min="2" max="2" width="60.5703125" style="3" customWidth="1"/>
    <col min="3" max="4" width="45.7109375" style="3" customWidth="1"/>
    <col min="5" max="5" width="36.7109375" style="3" customWidth="1"/>
    <col min="6" max="6" width="6.7109375" style="3" customWidth="1"/>
    <col min="7" max="7" width="6.28515625" style="3" customWidth="1"/>
    <col min="8" max="9" width="24.7109375" style="3" customWidth="1"/>
    <col min="10" max="10" width="12.7109375" style="3" customWidth="1"/>
    <col min="11" max="11" width="24.7109375" style="3" customWidth="1"/>
    <col min="12" max="12" width="9.7109375" style="3" customWidth="1"/>
    <col min="13" max="14" width="24.7109375" style="3" customWidth="1"/>
    <col min="15" max="15" width="90.7109375" style="3" customWidth="1"/>
    <col min="16" max="19" width="60.7109375" style="3" customWidth="1"/>
    <col min="20" max="21" width="90.7109375" style="3" customWidth="1"/>
    <col min="22" max="22" width="90.7109375" style="1" customWidth="1"/>
    <col min="23" max="23" width="14.7109375" style="1" customWidth="1"/>
    <col min="24" max="24" width="10.7109375" style="1" customWidth="1"/>
    <col min="25" max="25" width="6.7109375" style="1" customWidth="1"/>
    <col min="26" max="26" width="10.7109375" style="1" customWidth="1"/>
    <col min="27" max="27" width="6.7109375" style="1" customWidth="1"/>
    <col min="28" max="28" width="10.7109375" style="1" customWidth="1"/>
    <col min="29" max="29" width="6.7109375" style="1" customWidth="1"/>
    <col min="30" max="30" width="10.7109375" style="1" customWidth="1"/>
    <col min="31" max="31" width="6.7109375" style="1" customWidth="1"/>
    <col min="32" max="32" width="10.7109375" style="1" customWidth="1"/>
    <col min="33" max="33" width="6.7109375" style="1" customWidth="1"/>
    <col min="34" max="34" width="10.7109375" style="1" customWidth="1"/>
    <col min="35" max="35" width="6.7109375" style="1" customWidth="1"/>
    <col min="36" max="37" width="90.7109375" style="1" customWidth="1"/>
    <col min="38" max="38" width="24.7109375" style="1" customWidth="1"/>
    <col min="39" max="40" width="8.7109375" style="1" customWidth="1"/>
    <col min="41" max="43" width="60.7109375" style="1" customWidth="1"/>
    <col min="44" max="46" width="60.7109375" style="4" customWidth="1"/>
    <col min="47" max="47" width="16.28515625" style="4" customWidth="1"/>
    <col min="48" max="48" width="10.7109375" style="3" customWidth="1"/>
    <col min="49" max="49" width="60.7109375" style="3" customWidth="1"/>
    <col min="50" max="51" width="10.7109375" style="3" customWidth="1"/>
    <col min="52" max="52" width="14.140625" style="1" bestFit="1" customWidth="1"/>
    <col min="53" max="53" width="17.140625" style="1" bestFit="1" customWidth="1"/>
    <col min="54" max="54" width="19.28515625" style="1" bestFit="1" customWidth="1"/>
    <col min="55" max="56" width="11.42578125" style="34"/>
    <col min="57" max="16384" width="11.42578125" style="1"/>
  </cols>
  <sheetData>
    <row r="1" spans="1:57" s="2" customFormat="1" ht="15.95" customHeight="1" x14ac:dyDescent="0.25">
      <c r="A1" s="37" t="s">
        <v>129</v>
      </c>
      <c r="B1" s="37" t="s">
        <v>12</v>
      </c>
      <c r="C1" s="12" t="s">
        <v>130</v>
      </c>
      <c r="D1" s="11" t="s">
        <v>54</v>
      </c>
      <c r="E1" s="11" t="s">
        <v>55</v>
      </c>
      <c r="F1" s="11" t="s">
        <v>56</v>
      </c>
      <c r="G1" s="11" t="s">
        <v>2</v>
      </c>
      <c r="H1" s="11" t="s">
        <v>57</v>
      </c>
      <c r="I1" s="11" t="s">
        <v>117</v>
      </c>
      <c r="J1" s="11" t="s">
        <v>118</v>
      </c>
      <c r="K1" s="11" t="s">
        <v>310</v>
      </c>
      <c r="L1" s="11" t="s">
        <v>58</v>
      </c>
      <c r="M1" s="11" t="s">
        <v>119</v>
      </c>
      <c r="N1" s="11" t="s">
        <v>120</v>
      </c>
      <c r="O1" s="11" t="s">
        <v>121</v>
      </c>
      <c r="P1" s="11" t="s">
        <v>122</v>
      </c>
      <c r="Q1" s="11" t="s">
        <v>123</v>
      </c>
      <c r="R1" s="11" t="s">
        <v>124</v>
      </c>
      <c r="S1" s="11" t="s">
        <v>125</v>
      </c>
      <c r="T1" s="11" t="s">
        <v>126</v>
      </c>
      <c r="U1" s="11" t="s">
        <v>127</v>
      </c>
      <c r="V1" s="11" t="s">
        <v>0</v>
      </c>
      <c r="W1" s="11" t="s">
        <v>112</v>
      </c>
      <c r="X1" s="80" t="s">
        <v>59</v>
      </c>
      <c r="Y1" s="80"/>
      <c r="Z1" s="80" t="s">
        <v>60</v>
      </c>
      <c r="AA1" s="80"/>
      <c r="AB1" s="80" t="s">
        <v>61</v>
      </c>
      <c r="AC1" s="80"/>
      <c r="AD1" s="80" t="s">
        <v>62</v>
      </c>
      <c r="AE1" s="80"/>
      <c r="AF1" s="80" t="s">
        <v>63</v>
      </c>
      <c r="AG1" s="80"/>
      <c r="AH1" s="80" t="s">
        <v>64</v>
      </c>
      <c r="AI1" s="80"/>
      <c r="AJ1" s="11" t="s">
        <v>4</v>
      </c>
      <c r="AK1" s="11" t="s">
        <v>3</v>
      </c>
      <c r="AL1" s="11" t="s">
        <v>1</v>
      </c>
      <c r="AM1" s="40" t="s">
        <v>5</v>
      </c>
      <c r="AN1" s="11" t="s">
        <v>6</v>
      </c>
      <c r="AO1" s="11" t="s">
        <v>285</v>
      </c>
      <c r="AP1" s="11" t="s">
        <v>7</v>
      </c>
      <c r="AQ1" s="11" t="s">
        <v>8</v>
      </c>
      <c r="AR1" s="11" t="s">
        <v>9</v>
      </c>
      <c r="AS1" s="11" t="s">
        <v>11</v>
      </c>
      <c r="AT1" s="11" t="s">
        <v>13</v>
      </c>
      <c r="AU1" s="11" t="s">
        <v>65</v>
      </c>
      <c r="AV1" s="11" t="s">
        <v>66</v>
      </c>
      <c r="AW1" s="66" t="s">
        <v>14</v>
      </c>
      <c r="AX1" s="66" t="s">
        <v>16</v>
      </c>
      <c r="AY1" s="66" t="s">
        <v>15</v>
      </c>
      <c r="AZ1" s="66" t="s">
        <v>58</v>
      </c>
      <c r="BA1" s="66" t="s">
        <v>65</v>
      </c>
      <c r="BB1" s="66" t="s">
        <v>1</v>
      </c>
      <c r="BC1" s="66" t="s">
        <v>57</v>
      </c>
      <c r="BD1" s="66" t="s">
        <v>113</v>
      </c>
      <c r="BE1" s="66" t="s">
        <v>263</v>
      </c>
    </row>
    <row r="2" spans="1:57" s="19" customFormat="1" ht="15.95" customHeight="1" x14ac:dyDescent="0.25">
      <c r="A2" s="13"/>
      <c r="B2" s="14" t="s">
        <v>140</v>
      </c>
      <c r="C2" s="10" t="s">
        <v>10</v>
      </c>
      <c r="D2" s="13" t="s">
        <v>10</v>
      </c>
      <c r="E2" s="13" t="s">
        <v>10</v>
      </c>
      <c r="F2" s="15">
        <v>0</v>
      </c>
      <c r="G2" s="16">
        <v>0</v>
      </c>
      <c r="H2" s="13" t="s">
        <v>10</v>
      </c>
      <c r="I2" s="13" t="s">
        <v>10</v>
      </c>
      <c r="J2" s="13" t="s">
        <v>10</v>
      </c>
      <c r="K2" s="13" t="s">
        <v>10</v>
      </c>
      <c r="L2" s="13" t="s">
        <v>10</v>
      </c>
      <c r="M2" s="13" t="s">
        <v>10</v>
      </c>
      <c r="N2" s="13" t="s">
        <v>10</v>
      </c>
      <c r="O2" s="13" t="s">
        <v>10</v>
      </c>
      <c r="P2" s="13" t="s">
        <v>10</v>
      </c>
      <c r="Q2" s="13" t="s">
        <v>10</v>
      </c>
      <c r="R2" s="13" t="s">
        <v>10</v>
      </c>
      <c r="S2" s="13" t="s">
        <v>10</v>
      </c>
      <c r="T2" s="13" t="s">
        <v>10</v>
      </c>
      <c r="U2" s="13" t="s">
        <v>10</v>
      </c>
      <c r="V2" s="13" t="s">
        <v>10</v>
      </c>
      <c r="W2" s="17" t="s">
        <v>10</v>
      </c>
      <c r="X2" s="18" t="s">
        <v>42</v>
      </c>
      <c r="Y2" s="14">
        <v>0</v>
      </c>
      <c r="Z2" s="18" t="s">
        <v>42</v>
      </c>
      <c r="AA2" s="14">
        <v>0</v>
      </c>
      <c r="AB2" s="18" t="s">
        <v>42</v>
      </c>
      <c r="AC2" s="14">
        <v>0</v>
      </c>
      <c r="AD2" s="18" t="s">
        <v>42</v>
      </c>
      <c r="AE2" s="14">
        <v>0</v>
      </c>
      <c r="AF2" s="18" t="s">
        <v>42</v>
      </c>
      <c r="AG2" s="14">
        <v>0</v>
      </c>
      <c r="AH2" s="18" t="s">
        <v>42</v>
      </c>
      <c r="AI2" s="14">
        <v>0</v>
      </c>
      <c r="AJ2" s="13" t="s">
        <v>10</v>
      </c>
      <c r="AK2" s="13" t="s">
        <v>10</v>
      </c>
      <c r="AL2" s="13" t="s">
        <v>10</v>
      </c>
      <c r="AM2" s="41">
        <v>0</v>
      </c>
      <c r="AN2" s="13" t="s">
        <v>10</v>
      </c>
      <c r="AO2" s="13" t="s">
        <v>10</v>
      </c>
      <c r="AP2" s="13" t="s">
        <v>10</v>
      </c>
      <c r="AQ2" s="13" t="s">
        <v>10</v>
      </c>
      <c r="AR2" s="13" t="s">
        <v>10</v>
      </c>
      <c r="AS2" s="13" t="s">
        <v>10</v>
      </c>
      <c r="AT2" s="13" t="s">
        <v>10</v>
      </c>
      <c r="AU2" s="13" t="s">
        <v>10</v>
      </c>
      <c r="AV2" s="13">
        <v>0</v>
      </c>
      <c r="AW2" s="67" t="s">
        <v>10</v>
      </c>
      <c r="AX2" s="67" t="s">
        <v>10</v>
      </c>
      <c r="AY2" s="67" t="s">
        <v>10</v>
      </c>
      <c r="AZ2" s="68" t="s">
        <v>67</v>
      </c>
      <c r="BA2" s="68" t="s">
        <v>68</v>
      </c>
      <c r="BB2" s="68" t="s">
        <v>88</v>
      </c>
      <c r="BC2" s="68" t="s">
        <v>18</v>
      </c>
      <c r="BD2" s="68" t="s">
        <v>131</v>
      </c>
      <c r="BE2" s="67" t="s">
        <v>264</v>
      </c>
    </row>
    <row r="3" spans="1:57" s="2" customFormat="1" ht="15.95" customHeight="1" x14ac:dyDescent="0.25">
      <c r="A3" s="5"/>
      <c r="B3" s="10" t="str">
        <f>CONCATENATE("R",F3,"RAR",AM3,W3," ",C3)</f>
        <v>R5RAR1TRUgloMAÑ Meditación de combate</v>
      </c>
      <c r="C3" s="6" t="s">
        <v>265</v>
      </c>
      <c r="D3" s="20" t="s">
        <v>266</v>
      </c>
      <c r="E3" s="20" t="s">
        <v>267</v>
      </c>
      <c r="F3" s="35">
        <v>5</v>
      </c>
      <c r="G3" s="36">
        <v>1</v>
      </c>
      <c r="H3" s="20" t="s">
        <v>268</v>
      </c>
      <c r="I3" s="20" t="s">
        <v>269</v>
      </c>
      <c r="J3" s="20" t="s">
        <v>143</v>
      </c>
      <c r="K3" s="20" t="s">
        <v>178</v>
      </c>
      <c r="L3" s="20" t="s">
        <v>77</v>
      </c>
      <c r="M3" s="20" t="s">
        <v>270</v>
      </c>
      <c r="N3" s="20" t="s">
        <v>178</v>
      </c>
      <c r="O3" s="20" t="s">
        <v>271</v>
      </c>
      <c r="P3" s="20" t="s">
        <v>10</v>
      </c>
      <c r="Q3" s="20" t="s">
        <v>10</v>
      </c>
      <c r="R3" s="20" t="s">
        <v>10</v>
      </c>
      <c r="S3" s="20" t="s">
        <v>10</v>
      </c>
      <c r="T3" s="20" t="s">
        <v>10</v>
      </c>
      <c r="U3" s="20" t="s">
        <v>10</v>
      </c>
      <c r="V3" s="20" t="s">
        <v>10</v>
      </c>
      <c r="W3" s="21" t="s">
        <v>133</v>
      </c>
      <c r="X3" s="22" t="s">
        <v>18</v>
      </c>
      <c r="Y3" s="23">
        <v>0</v>
      </c>
      <c r="Z3" s="22" t="s">
        <v>19</v>
      </c>
      <c r="AA3" s="23">
        <v>0</v>
      </c>
      <c r="AB3" s="22" t="s">
        <v>20</v>
      </c>
      <c r="AC3" s="23">
        <v>0</v>
      </c>
      <c r="AD3" s="22" t="s">
        <v>21</v>
      </c>
      <c r="AE3" s="23">
        <v>2</v>
      </c>
      <c r="AF3" s="22" t="s">
        <v>22</v>
      </c>
      <c r="AG3" s="23">
        <v>0</v>
      </c>
      <c r="AH3" s="22" t="s">
        <v>23</v>
      </c>
      <c r="AI3" s="23">
        <v>3</v>
      </c>
      <c r="AJ3" s="7" t="s">
        <v>10</v>
      </c>
      <c r="AK3" s="7" t="s">
        <v>10</v>
      </c>
      <c r="AL3" s="7" t="s">
        <v>91</v>
      </c>
      <c r="AM3" s="42">
        <v>1</v>
      </c>
      <c r="AN3" s="24">
        <v>1</v>
      </c>
      <c r="AO3" s="8" t="s">
        <v>10</v>
      </c>
      <c r="AP3" s="7" t="s">
        <v>10</v>
      </c>
      <c r="AQ3" s="7" t="s">
        <v>10</v>
      </c>
      <c r="AR3" s="7" t="s">
        <v>208</v>
      </c>
      <c r="AS3" s="7" t="s">
        <v>10</v>
      </c>
      <c r="AT3" s="7" t="s">
        <v>10</v>
      </c>
      <c r="AU3" s="7" t="s">
        <v>78</v>
      </c>
      <c r="AV3" s="9">
        <f t="shared" ref="AV3:AV29" si="0">MAX(Y3,AA3,AC3,AE3,AG3,AI3)</f>
        <v>3</v>
      </c>
      <c r="AW3" s="67" t="s">
        <v>171</v>
      </c>
      <c r="AX3" s="67" t="s">
        <v>17</v>
      </c>
      <c r="AY3" s="69">
        <v>43807</v>
      </c>
      <c r="AZ3" s="68" t="s">
        <v>69</v>
      </c>
      <c r="BA3" s="68" t="s">
        <v>70</v>
      </c>
      <c r="BB3" s="68" t="s">
        <v>89</v>
      </c>
      <c r="BC3" s="68" t="s">
        <v>19</v>
      </c>
      <c r="BD3" s="68" t="s">
        <v>132</v>
      </c>
      <c r="BE3" s="67" t="s">
        <v>264</v>
      </c>
    </row>
    <row r="4" spans="1:57" s="2" customFormat="1" ht="15.95" customHeight="1" x14ac:dyDescent="0.25">
      <c r="A4" s="5"/>
      <c r="B4" s="10" t="str">
        <f>CONCATENATE("R",F4,"RAR",AM4,W4," ",C4)</f>
        <v>R5RAR2TRUgloMAÑ Laberinto de pistas</v>
      </c>
      <c r="C4" s="6" t="s">
        <v>354</v>
      </c>
      <c r="D4" s="20" t="s">
        <v>355</v>
      </c>
      <c r="E4" s="20" t="s">
        <v>267</v>
      </c>
      <c r="F4" s="35">
        <v>5</v>
      </c>
      <c r="G4" s="36">
        <v>3</v>
      </c>
      <c r="H4" s="20" t="s">
        <v>356</v>
      </c>
      <c r="I4" s="20" t="s">
        <v>357</v>
      </c>
      <c r="J4" s="20" t="s">
        <v>143</v>
      </c>
      <c r="K4" s="20" t="s">
        <v>178</v>
      </c>
      <c r="L4" s="20" t="s">
        <v>116</v>
      </c>
      <c r="M4" s="20" t="s">
        <v>199</v>
      </c>
      <c r="N4" s="20" t="s">
        <v>178</v>
      </c>
      <c r="O4" s="20" t="s">
        <v>361</v>
      </c>
      <c r="P4" s="20" t="s">
        <v>10</v>
      </c>
      <c r="Q4" s="20" t="s">
        <v>10</v>
      </c>
      <c r="R4" s="20" t="s">
        <v>10</v>
      </c>
      <c r="S4" s="20" t="s">
        <v>360</v>
      </c>
      <c r="T4" s="20" t="s">
        <v>358</v>
      </c>
      <c r="U4" s="20" t="s">
        <v>359</v>
      </c>
      <c r="V4" s="20" t="s">
        <v>10</v>
      </c>
      <c r="W4" s="21" t="s">
        <v>133</v>
      </c>
      <c r="X4" s="22" t="s">
        <v>18</v>
      </c>
      <c r="Y4" s="23">
        <v>0</v>
      </c>
      <c r="Z4" s="22" t="s">
        <v>19</v>
      </c>
      <c r="AA4" s="23">
        <v>0</v>
      </c>
      <c r="AB4" s="22" t="s">
        <v>20</v>
      </c>
      <c r="AC4" s="23">
        <v>0</v>
      </c>
      <c r="AD4" s="22" t="s">
        <v>21</v>
      </c>
      <c r="AE4" s="23">
        <v>4</v>
      </c>
      <c r="AF4" s="22" t="s">
        <v>22</v>
      </c>
      <c r="AG4" s="23">
        <v>4</v>
      </c>
      <c r="AH4" s="22" t="s">
        <v>23</v>
      </c>
      <c r="AI4" s="23">
        <v>0</v>
      </c>
      <c r="AJ4" s="7" t="s">
        <v>10</v>
      </c>
      <c r="AK4" s="7" t="s">
        <v>10</v>
      </c>
      <c r="AL4" s="7" t="s">
        <v>91</v>
      </c>
      <c r="AM4" s="42">
        <v>2</v>
      </c>
      <c r="AN4" s="24">
        <v>1</v>
      </c>
      <c r="AO4" s="8" t="s">
        <v>10</v>
      </c>
      <c r="AP4" s="7" t="s">
        <v>10</v>
      </c>
      <c r="AQ4" s="7" t="s">
        <v>10</v>
      </c>
      <c r="AR4" s="7" t="s">
        <v>208</v>
      </c>
      <c r="AS4" s="7" t="s">
        <v>10</v>
      </c>
      <c r="AT4" s="7" t="s">
        <v>10</v>
      </c>
      <c r="AU4" s="7" t="s">
        <v>78</v>
      </c>
      <c r="AV4" s="9">
        <f t="shared" si="0"/>
        <v>4</v>
      </c>
      <c r="AW4" s="67" t="s">
        <v>362</v>
      </c>
      <c r="AX4" s="67" t="s">
        <v>17</v>
      </c>
      <c r="AY4" s="69">
        <v>45308</v>
      </c>
      <c r="AZ4" s="68" t="s">
        <v>71</v>
      </c>
      <c r="BA4" s="68" t="s">
        <v>72</v>
      </c>
      <c r="BB4" s="68" t="s">
        <v>90</v>
      </c>
      <c r="BC4" s="68" t="s">
        <v>20</v>
      </c>
      <c r="BD4" s="68" t="s">
        <v>133</v>
      </c>
      <c r="BE4" s="67" t="s">
        <v>264</v>
      </c>
    </row>
    <row r="5" spans="1:57" s="2" customFormat="1" ht="15.95" customHeight="1" x14ac:dyDescent="0.25">
      <c r="A5" s="5"/>
      <c r="B5" s="10" t="str">
        <f>CONCATENATE("R",F5,"RAR",AM5,W5," ",C5)</f>
        <v>R5RAR4TRUgloMAÑ Portal chi</v>
      </c>
      <c r="C5" s="6" t="s">
        <v>272</v>
      </c>
      <c r="D5" s="20" t="s">
        <v>273</v>
      </c>
      <c r="E5" s="20" t="s">
        <v>267</v>
      </c>
      <c r="F5" s="35">
        <v>5</v>
      </c>
      <c r="G5" s="36">
        <v>1</v>
      </c>
      <c r="H5" s="20" t="s">
        <v>274</v>
      </c>
      <c r="I5" s="20" t="s">
        <v>269</v>
      </c>
      <c r="J5" s="20" t="s">
        <v>143</v>
      </c>
      <c r="K5" s="20" t="s">
        <v>178</v>
      </c>
      <c r="L5" s="20" t="s">
        <v>77</v>
      </c>
      <c r="M5" s="20" t="s">
        <v>199</v>
      </c>
      <c r="N5" s="20" t="s">
        <v>178</v>
      </c>
      <c r="O5" s="20" t="s">
        <v>275</v>
      </c>
      <c r="P5" s="20" t="s">
        <v>145</v>
      </c>
      <c r="Q5" s="20" t="s">
        <v>10</v>
      </c>
      <c r="R5" s="20" t="s">
        <v>10</v>
      </c>
      <c r="S5" s="20" t="s">
        <v>278</v>
      </c>
      <c r="T5" s="20" t="s">
        <v>276</v>
      </c>
      <c r="U5" s="20" t="s">
        <v>10</v>
      </c>
      <c r="V5" s="20" t="s">
        <v>277</v>
      </c>
      <c r="W5" s="21" t="s">
        <v>133</v>
      </c>
      <c r="X5" s="22" t="s">
        <v>18</v>
      </c>
      <c r="Y5" s="23">
        <v>20</v>
      </c>
      <c r="Z5" s="22" t="s">
        <v>19</v>
      </c>
      <c r="AA5" s="23">
        <v>20</v>
      </c>
      <c r="AB5" s="22" t="s">
        <v>20</v>
      </c>
      <c r="AC5" s="23">
        <v>20</v>
      </c>
      <c r="AD5" s="22" t="s">
        <v>21</v>
      </c>
      <c r="AE5" s="23">
        <v>20</v>
      </c>
      <c r="AF5" s="22" t="s">
        <v>22</v>
      </c>
      <c r="AG5" s="23">
        <v>20</v>
      </c>
      <c r="AH5" s="22" t="s">
        <v>23</v>
      </c>
      <c r="AI5" s="23">
        <v>20</v>
      </c>
      <c r="AJ5" s="7" t="s">
        <v>10</v>
      </c>
      <c r="AK5" s="7" t="s">
        <v>10</v>
      </c>
      <c r="AL5" s="7" t="s">
        <v>89</v>
      </c>
      <c r="AM5" s="42">
        <v>4</v>
      </c>
      <c r="AN5" s="24">
        <v>1</v>
      </c>
      <c r="AO5" s="8" t="s">
        <v>10</v>
      </c>
      <c r="AP5" s="7" t="s">
        <v>10</v>
      </c>
      <c r="AQ5" s="7" t="s">
        <v>10</v>
      </c>
      <c r="AR5" s="7" t="s">
        <v>208</v>
      </c>
      <c r="AS5" s="7" t="s">
        <v>10</v>
      </c>
      <c r="AT5" s="7" t="s">
        <v>10</v>
      </c>
      <c r="AU5" s="7" t="s">
        <v>79</v>
      </c>
      <c r="AV5" s="9">
        <f t="shared" ref="AV5" si="1">MAX(Y5,AA5,AC5,AE5,AG5,AI5)</f>
        <v>20</v>
      </c>
      <c r="AW5" s="67" t="s">
        <v>171</v>
      </c>
      <c r="AX5" s="67" t="s">
        <v>17</v>
      </c>
      <c r="AY5" s="69">
        <v>43807</v>
      </c>
      <c r="AZ5" s="68" t="s">
        <v>73</v>
      </c>
      <c r="BA5" s="68" t="s">
        <v>74</v>
      </c>
      <c r="BB5" s="68" t="s">
        <v>91</v>
      </c>
      <c r="BC5" s="68" t="s">
        <v>21</v>
      </c>
      <c r="BD5" s="68" t="s">
        <v>134</v>
      </c>
      <c r="BE5" s="67" t="s">
        <v>264</v>
      </c>
    </row>
    <row r="6" spans="1:57" s="2" customFormat="1" ht="15.95" customHeight="1" x14ac:dyDescent="0.25">
      <c r="A6" s="5"/>
      <c r="B6" s="10" t="str">
        <f>CONCATENATE("R",F6,"RAR",AM6,W6," ",C6)</f>
        <v>R6RAR1TRUgloMAÑ Urdir sabotaje</v>
      </c>
      <c r="C6" s="6" t="s">
        <v>397</v>
      </c>
      <c r="D6" s="20" t="s">
        <v>399</v>
      </c>
      <c r="E6" s="20" t="s">
        <v>398</v>
      </c>
      <c r="F6" s="35">
        <v>6</v>
      </c>
      <c r="G6" s="36">
        <v>2</v>
      </c>
      <c r="H6" s="20" t="s">
        <v>402</v>
      </c>
      <c r="I6" s="20" t="s">
        <v>400</v>
      </c>
      <c r="J6" s="20" t="s">
        <v>143</v>
      </c>
      <c r="K6" s="20" t="s">
        <v>304</v>
      </c>
      <c r="L6" s="20" t="s">
        <v>73</v>
      </c>
      <c r="M6" s="20" t="s">
        <v>199</v>
      </c>
      <c r="N6" s="20" t="s">
        <v>404</v>
      </c>
      <c r="O6" s="20" t="s">
        <v>403</v>
      </c>
      <c r="P6" s="20" t="s">
        <v>401</v>
      </c>
      <c r="Q6" s="20" t="s">
        <v>10</v>
      </c>
      <c r="R6" s="20" t="s">
        <v>10</v>
      </c>
      <c r="S6" s="20" t="s">
        <v>10</v>
      </c>
      <c r="T6" s="20" t="s">
        <v>405</v>
      </c>
      <c r="U6" s="20" t="s">
        <v>10</v>
      </c>
      <c r="V6" s="20" t="s">
        <v>10</v>
      </c>
      <c r="W6" s="21" t="s">
        <v>133</v>
      </c>
      <c r="X6" s="22" t="s">
        <v>18</v>
      </c>
      <c r="Y6" s="23">
        <v>3</v>
      </c>
      <c r="Z6" s="22" t="s">
        <v>19</v>
      </c>
      <c r="AA6" s="23">
        <v>0</v>
      </c>
      <c r="AB6" s="22" t="s">
        <v>20</v>
      </c>
      <c r="AC6" s="23">
        <v>3</v>
      </c>
      <c r="AD6" s="22" t="s">
        <v>21</v>
      </c>
      <c r="AE6" s="23">
        <v>0</v>
      </c>
      <c r="AF6" s="22" t="s">
        <v>22</v>
      </c>
      <c r="AG6" s="23">
        <v>0</v>
      </c>
      <c r="AH6" s="22" t="s">
        <v>23</v>
      </c>
      <c r="AI6" s="23">
        <v>0</v>
      </c>
      <c r="AJ6" s="7" t="s">
        <v>10</v>
      </c>
      <c r="AK6" s="7" t="s">
        <v>10</v>
      </c>
      <c r="AL6" s="7" t="s">
        <v>91</v>
      </c>
      <c r="AM6" s="42">
        <v>1</v>
      </c>
      <c r="AN6" s="24">
        <v>1</v>
      </c>
      <c r="AO6" s="8" t="s">
        <v>10</v>
      </c>
      <c r="AP6" s="7" t="s">
        <v>10</v>
      </c>
      <c r="AQ6" s="7" t="s">
        <v>10</v>
      </c>
      <c r="AR6" s="7" t="s">
        <v>208</v>
      </c>
      <c r="AS6" s="7" t="s">
        <v>10</v>
      </c>
      <c r="AT6" s="7" t="s">
        <v>10</v>
      </c>
      <c r="AU6" s="7" t="s">
        <v>78</v>
      </c>
      <c r="AV6" s="9">
        <f t="shared" ref="AV6" si="2">MAX(Y6,AA6,AC6,AE6,AG6,AI6)</f>
        <v>3</v>
      </c>
      <c r="AW6" s="67" t="s">
        <v>362</v>
      </c>
      <c r="AX6" s="67" t="s">
        <v>17</v>
      </c>
      <c r="AY6" s="69">
        <v>45373</v>
      </c>
      <c r="AZ6" s="68" t="s">
        <v>75</v>
      </c>
      <c r="BA6" s="68" t="s">
        <v>76</v>
      </c>
      <c r="BB6" s="68" t="s">
        <v>92</v>
      </c>
      <c r="BC6" s="68" t="s">
        <v>22</v>
      </c>
      <c r="BD6" s="68" t="s">
        <v>135</v>
      </c>
      <c r="BE6" s="67" t="s">
        <v>264</v>
      </c>
    </row>
    <row r="7" spans="1:57" s="2" customFormat="1" ht="15.95" customHeight="1" x14ac:dyDescent="0.25">
      <c r="A7" s="5"/>
      <c r="B7" s="10" t="str">
        <f>CONCATENATE("R",F7,"RAR",AM7,W7," ",C7)</f>
        <v>R5RAR1TRUgloTEC Preparar arma balística</v>
      </c>
      <c r="C7" s="6" t="s">
        <v>193</v>
      </c>
      <c r="D7" s="20" t="s">
        <v>196</v>
      </c>
      <c r="E7" s="20" t="s">
        <v>195</v>
      </c>
      <c r="F7" s="35">
        <v>5</v>
      </c>
      <c r="G7" s="36">
        <v>6</v>
      </c>
      <c r="H7" s="20" t="s">
        <v>25</v>
      </c>
      <c r="I7" s="20" t="s">
        <v>204</v>
      </c>
      <c r="J7" s="20" t="s">
        <v>143</v>
      </c>
      <c r="K7" s="20" t="s">
        <v>144</v>
      </c>
      <c r="L7" s="20" t="s">
        <v>77</v>
      </c>
      <c r="M7" s="20" t="s">
        <v>199</v>
      </c>
      <c r="N7" s="20" t="s">
        <v>170</v>
      </c>
      <c r="O7" s="20" t="s">
        <v>205</v>
      </c>
      <c r="P7" s="20" t="s">
        <v>10</v>
      </c>
      <c r="Q7" s="20" t="s">
        <v>207</v>
      </c>
      <c r="R7" s="20" t="s">
        <v>10</v>
      </c>
      <c r="S7" s="20" t="s">
        <v>10</v>
      </c>
      <c r="T7" s="20" t="s">
        <v>202</v>
      </c>
      <c r="U7" s="20" t="s">
        <v>453</v>
      </c>
      <c r="V7" s="20" t="s">
        <v>10</v>
      </c>
      <c r="W7" s="21" t="s">
        <v>134</v>
      </c>
      <c r="X7" s="22" t="s">
        <v>24</v>
      </c>
      <c r="Y7" s="23">
        <v>0</v>
      </c>
      <c r="Z7" s="22" t="s">
        <v>25</v>
      </c>
      <c r="AA7" s="23">
        <v>4</v>
      </c>
      <c r="AB7" s="22" t="s">
        <v>26</v>
      </c>
      <c r="AC7" s="23">
        <v>0</v>
      </c>
      <c r="AD7" s="22" t="s">
        <v>27</v>
      </c>
      <c r="AE7" s="23">
        <v>0</v>
      </c>
      <c r="AF7" s="22" t="s">
        <v>28</v>
      </c>
      <c r="AG7" s="23">
        <v>0</v>
      </c>
      <c r="AH7" s="22" t="s">
        <v>29</v>
      </c>
      <c r="AI7" s="23">
        <v>0</v>
      </c>
      <c r="AJ7" s="7" t="s">
        <v>10</v>
      </c>
      <c r="AK7" s="7" t="s">
        <v>10</v>
      </c>
      <c r="AL7" s="7" t="s">
        <v>93</v>
      </c>
      <c r="AM7" s="42">
        <v>1</v>
      </c>
      <c r="AN7" s="24">
        <v>1</v>
      </c>
      <c r="AO7" s="8" t="s">
        <v>10</v>
      </c>
      <c r="AP7" s="7" t="s">
        <v>10</v>
      </c>
      <c r="AQ7" s="7" t="s">
        <v>10</v>
      </c>
      <c r="AR7" s="7" t="s">
        <v>208</v>
      </c>
      <c r="AS7" s="7" t="s">
        <v>10</v>
      </c>
      <c r="AT7" s="7" t="s">
        <v>10</v>
      </c>
      <c r="AU7" s="7" t="s">
        <v>70</v>
      </c>
      <c r="AV7" s="9">
        <f t="shared" ref="AV7:AV8" si="3">MAX(Y7,AA7,AC7,AE7,AG7,AI7)</f>
        <v>4</v>
      </c>
      <c r="AW7" s="67" t="s">
        <v>171</v>
      </c>
      <c r="AX7" s="67" t="s">
        <v>17</v>
      </c>
      <c r="AY7" s="69">
        <v>43807</v>
      </c>
      <c r="AZ7" s="68" t="s">
        <v>77</v>
      </c>
      <c r="BA7" s="68" t="s">
        <v>78</v>
      </c>
      <c r="BB7" s="68" t="s">
        <v>93</v>
      </c>
      <c r="BC7" s="68" t="s">
        <v>23</v>
      </c>
      <c r="BD7" s="68" t="s">
        <v>136</v>
      </c>
      <c r="BE7" s="67" t="s">
        <v>264</v>
      </c>
    </row>
    <row r="8" spans="1:57" s="2" customFormat="1" ht="15.95" customHeight="1" x14ac:dyDescent="0.25">
      <c r="A8" s="5"/>
      <c r="B8" s="10" t="str">
        <f t="shared" ref="B8" si="4">CONCATENATE("R",F8,"RAR",AM8,W8," ",C8)</f>
        <v>R5RAR1TRUgloTEC Calistenia</v>
      </c>
      <c r="C8" s="6" t="s">
        <v>279</v>
      </c>
      <c r="D8" s="20" t="s">
        <v>280</v>
      </c>
      <c r="E8" s="20" t="s">
        <v>195</v>
      </c>
      <c r="F8" s="35">
        <v>5</v>
      </c>
      <c r="G8" s="36">
        <v>2</v>
      </c>
      <c r="H8" s="20" t="s">
        <v>281</v>
      </c>
      <c r="I8" s="20" t="s">
        <v>282</v>
      </c>
      <c r="J8" s="20" t="s">
        <v>143</v>
      </c>
      <c r="K8" s="20" t="s">
        <v>178</v>
      </c>
      <c r="L8" s="20" t="s">
        <v>77</v>
      </c>
      <c r="M8" s="20" t="s">
        <v>153</v>
      </c>
      <c r="N8" s="20" t="s">
        <v>178</v>
      </c>
      <c r="O8" s="20" t="s">
        <v>286</v>
      </c>
      <c r="P8" s="20" t="s">
        <v>287</v>
      </c>
      <c r="Q8" s="20" t="s">
        <v>10</v>
      </c>
      <c r="R8" s="20" t="s">
        <v>10</v>
      </c>
      <c r="S8" s="20" t="s">
        <v>283</v>
      </c>
      <c r="T8" s="20" t="s">
        <v>284</v>
      </c>
      <c r="U8" s="20" t="s">
        <v>288</v>
      </c>
      <c r="V8" s="20" t="s">
        <v>10</v>
      </c>
      <c r="W8" s="21" t="s">
        <v>134</v>
      </c>
      <c r="X8" s="22" t="s">
        <v>24</v>
      </c>
      <c r="Y8" s="23">
        <v>0</v>
      </c>
      <c r="Z8" s="22" t="s">
        <v>25</v>
      </c>
      <c r="AA8" s="23">
        <v>10</v>
      </c>
      <c r="AB8" s="22" t="s">
        <v>26</v>
      </c>
      <c r="AC8" s="23">
        <v>10</v>
      </c>
      <c r="AD8" s="22" t="s">
        <v>27</v>
      </c>
      <c r="AE8" s="23">
        <v>0</v>
      </c>
      <c r="AF8" s="22" t="s">
        <v>28</v>
      </c>
      <c r="AG8" s="23">
        <v>0</v>
      </c>
      <c r="AH8" s="22" t="s">
        <v>29</v>
      </c>
      <c r="AI8" s="23">
        <v>0</v>
      </c>
      <c r="AJ8" s="7" t="s">
        <v>10</v>
      </c>
      <c r="AK8" s="7" t="s">
        <v>10</v>
      </c>
      <c r="AL8" s="7" t="s">
        <v>93</v>
      </c>
      <c r="AM8" s="42">
        <v>1</v>
      </c>
      <c r="AN8" s="24">
        <v>1</v>
      </c>
      <c r="AO8" s="8" t="s">
        <v>10</v>
      </c>
      <c r="AP8" s="7" t="s">
        <v>10</v>
      </c>
      <c r="AQ8" s="7" t="s">
        <v>10</v>
      </c>
      <c r="AR8" s="7" t="s">
        <v>208</v>
      </c>
      <c r="AS8" s="7" t="s">
        <v>10</v>
      </c>
      <c r="AT8" s="7" t="s">
        <v>10</v>
      </c>
      <c r="AU8" s="7" t="s">
        <v>80</v>
      </c>
      <c r="AV8" s="9">
        <f t="shared" si="3"/>
        <v>10</v>
      </c>
      <c r="AW8" s="67" t="s">
        <v>171</v>
      </c>
      <c r="AX8" s="67" t="s">
        <v>17</v>
      </c>
      <c r="AY8" s="69">
        <v>43807</v>
      </c>
      <c r="AZ8" s="68" t="s">
        <v>116</v>
      </c>
      <c r="BA8" s="68" t="s">
        <v>79</v>
      </c>
      <c r="BB8" s="68" t="s">
        <v>94</v>
      </c>
      <c r="BC8" s="68" t="s">
        <v>24</v>
      </c>
      <c r="BD8" s="68" t="s">
        <v>137</v>
      </c>
      <c r="BE8" s="67" t="s">
        <v>264</v>
      </c>
    </row>
    <row r="9" spans="1:57" s="2" customFormat="1" ht="15.95" customHeight="1" x14ac:dyDescent="0.25">
      <c r="A9" s="5"/>
      <c r="B9" s="10" t="str">
        <f t="shared" ref="B9:B18" si="5">CONCATENATE("R",F9,"RAR",AM9,W9," ",C9)</f>
        <v>R5RAR1TRUgloTEC Confeccionar bala</v>
      </c>
      <c r="C9" s="6" t="s">
        <v>194</v>
      </c>
      <c r="D9" s="20" t="s">
        <v>197</v>
      </c>
      <c r="E9" s="20" t="s">
        <v>195</v>
      </c>
      <c r="F9" s="35">
        <v>5</v>
      </c>
      <c r="G9" s="36">
        <v>6</v>
      </c>
      <c r="H9" s="20" t="s">
        <v>25</v>
      </c>
      <c r="I9" s="20" t="s">
        <v>204</v>
      </c>
      <c r="J9" s="20" t="s">
        <v>143</v>
      </c>
      <c r="K9" s="20" t="s">
        <v>198</v>
      </c>
      <c r="L9" s="20" t="s">
        <v>71</v>
      </c>
      <c r="M9" s="20" t="s">
        <v>199</v>
      </c>
      <c r="N9" s="20" t="s">
        <v>170</v>
      </c>
      <c r="O9" s="20" t="s">
        <v>209</v>
      </c>
      <c r="P9" s="20" t="s">
        <v>10</v>
      </c>
      <c r="Q9" s="20" t="s">
        <v>200</v>
      </c>
      <c r="R9" s="20" t="s">
        <v>10</v>
      </c>
      <c r="S9" s="20" t="s">
        <v>201</v>
      </c>
      <c r="T9" s="20" t="s">
        <v>206</v>
      </c>
      <c r="U9" s="20" t="s">
        <v>10</v>
      </c>
      <c r="V9" s="20" t="s">
        <v>10</v>
      </c>
      <c r="W9" s="21" t="s">
        <v>134</v>
      </c>
      <c r="X9" s="22" t="s">
        <v>24</v>
      </c>
      <c r="Y9" s="23">
        <v>0</v>
      </c>
      <c r="Z9" s="22" t="s">
        <v>25</v>
      </c>
      <c r="AA9" s="23">
        <v>1</v>
      </c>
      <c r="AB9" s="22" t="s">
        <v>26</v>
      </c>
      <c r="AC9" s="23">
        <v>0</v>
      </c>
      <c r="AD9" s="22" t="s">
        <v>27</v>
      </c>
      <c r="AE9" s="23">
        <v>0</v>
      </c>
      <c r="AF9" s="22" t="s">
        <v>28</v>
      </c>
      <c r="AG9" s="23">
        <v>0</v>
      </c>
      <c r="AH9" s="22" t="s">
        <v>29</v>
      </c>
      <c r="AI9" s="23">
        <v>0</v>
      </c>
      <c r="AJ9" s="7" t="s">
        <v>10</v>
      </c>
      <c r="AK9" s="7" t="s">
        <v>10</v>
      </c>
      <c r="AL9" s="7" t="s">
        <v>93</v>
      </c>
      <c r="AM9" s="42">
        <v>1</v>
      </c>
      <c r="AN9" s="24">
        <v>1</v>
      </c>
      <c r="AO9" s="8" t="s">
        <v>10</v>
      </c>
      <c r="AP9" s="7" t="s">
        <v>10</v>
      </c>
      <c r="AQ9" s="7" t="s">
        <v>10</v>
      </c>
      <c r="AR9" s="7" t="s">
        <v>208</v>
      </c>
      <c r="AS9" s="7" t="s">
        <v>10</v>
      </c>
      <c r="AT9" s="7" t="s">
        <v>10</v>
      </c>
      <c r="AU9" s="7" t="s">
        <v>70</v>
      </c>
      <c r="AV9" s="9">
        <f t="shared" ref="AV9:AV18" si="6">MAX(Y9,AA9,AC9,AE9,AG9,AI9)</f>
        <v>1</v>
      </c>
      <c r="AW9" s="67" t="s">
        <v>171</v>
      </c>
      <c r="AX9" s="67" t="s">
        <v>17</v>
      </c>
      <c r="AY9" s="69">
        <v>43807</v>
      </c>
      <c r="AZ9" s="68"/>
      <c r="BA9" s="68" t="s">
        <v>80</v>
      </c>
      <c r="BB9" s="68" t="s">
        <v>95</v>
      </c>
      <c r="BC9" s="68" t="s">
        <v>25</v>
      </c>
      <c r="BD9" s="68" t="s">
        <v>138</v>
      </c>
      <c r="BE9" s="67" t="s">
        <v>264</v>
      </c>
    </row>
    <row r="10" spans="1:57" s="2" customFormat="1" ht="15.95" customHeight="1" x14ac:dyDescent="0.25">
      <c r="A10" s="5"/>
      <c r="B10" s="10" t="str">
        <f t="shared" ref="B10" si="7">CONCATENATE("R",F10,"RAR",AM10,W10," ",C10)</f>
        <v>R5RAR1TRUgloTEC Enemigo predilecto</v>
      </c>
      <c r="C10" s="6" t="s">
        <v>289</v>
      </c>
      <c r="D10" s="20" t="s">
        <v>290</v>
      </c>
      <c r="E10" s="20" t="s">
        <v>195</v>
      </c>
      <c r="F10" s="35">
        <v>5</v>
      </c>
      <c r="G10" s="36">
        <v>1</v>
      </c>
      <c r="H10" s="20" t="s">
        <v>29</v>
      </c>
      <c r="I10" s="20" t="s">
        <v>291</v>
      </c>
      <c r="J10" s="20" t="s">
        <v>143</v>
      </c>
      <c r="K10" s="20" t="s">
        <v>144</v>
      </c>
      <c r="L10" s="20" t="s">
        <v>73</v>
      </c>
      <c r="M10" s="20" t="s">
        <v>270</v>
      </c>
      <c r="N10" s="20" t="s">
        <v>292</v>
      </c>
      <c r="O10" s="20" t="s">
        <v>293</v>
      </c>
      <c r="P10" s="20" t="s">
        <v>10</v>
      </c>
      <c r="Q10" s="20" t="s">
        <v>10</v>
      </c>
      <c r="R10" s="20" t="s">
        <v>10</v>
      </c>
      <c r="S10" s="20" t="s">
        <v>10</v>
      </c>
      <c r="T10" s="20" t="s">
        <v>294</v>
      </c>
      <c r="U10" s="20" t="s">
        <v>453</v>
      </c>
      <c r="V10" s="20" t="s">
        <v>10</v>
      </c>
      <c r="W10" s="21" t="s">
        <v>134</v>
      </c>
      <c r="X10" s="22" t="s">
        <v>24</v>
      </c>
      <c r="Y10" s="23">
        <v>0</v>
      </c>
      <c r="Z10" s="22" t="s">
        <v>25</v>
      </c>
      <c r="AA10" s="23">
        <v>0</v>
      </c>
      <c r="AB10" s="22" t="s">
        <v>26</v>
      </c>
      <c r="AC10" s="23">
        <v>0</v>
      </c>
      <c r="AD10" s="22" t="s">
        <v>27</v>
      </c>
      <c r="AE10" s="23">
        <v>0</v>
      </c>
      <c r="AF10" s="22" t="s">
        <v>28</v>
      </c>
      <c r="AG10" s="23">
        <v>0</v>
      </c>
      <c r="AH10" s="22" t="s">
        <v>29</v>
      </c>
      <c r="AI10" s="23">
        <v>2</v>
      </c>
      <c r="AJ10" s="7" t="s">
        <v>10</v>
      </c>
      <c r="AK10" s="7" t="s">
        <v>10</v>
      </c>
      <c r="AL10" s="7" t="s">
        <v>95</v>
      </c>
      <c r="AM10" s="42">
        <v>1</v>
      </c>
      <c r="AN10" s="24">
        <v>1</v>
      </c>
      <c r="AO10" s="8" t="s">
        <v>10</v>
      </c>
      <c r="AP10" s="7" t="s">
        <v>10</v>
      </c>
      <c r="AQ10" s="7" t="s">
        <v>10</v>
      </c>
      <c r="AR10" s="7" t="s">
        <v>208</v>
      </c>
      <c r="AS10" s="7" t="s">
        <v>10</v>
      </c>
      <c r="AT10" s="7" t="s">
        <v>10</v>
      </c>
      <c r="AU10" s="7" t="s">
        <v>78</v>
      </c>
      <c r="AV10" s="9">
        <f t="shared" ref="AV10" si="8">MAX(Y10,AA10,AC10,AE10,AG10,AI10)</f>
        <v>2</v>
      </c>
      <c r="AW10" s="67" t="s">
        <v>171</v>
      </c>
      <c r="AX10" s="67" t="s">
        <v>17</v>
      </c>
      <c r="AY10" s="69">
        <v>43807</v>
      </c>
      <c r="AZ10" s="68"/>
      <c r="BA10" s="68" t="s">
        <v>81</v>
      </c>
      <c r="BB10" s="68" t="s">
        <v>96</v>
      </c>
      <c r="BC10" s="68" t="s">
        <v>26</v>
      </c>
      <c r="BD10" s="68"/>
      <c r="BE10" s="67" t="s">
        <v>264</v>
      </c>
    </row>
    <row r="11" spans="1:57" s="2" customFormat="1" ht="15.95" customHeight="1" x14ac:dyDescent="0.25">
      <c r="A11" s="5"/>
      <c r="B11" s="10" t="str">
        <f t="shared" ref="B11" si="9">CONCATENATE("R",F11,"RAR",AM11,W11," ",C11)</f>
        <v>R5RAR2TRUgloTEC Estandarte de guerra</v>
      </c>
      <c r="C11" s="6" t="s">
        <v>341</v>
      </c>
      <c r="D11" s="20" t="s">
        <v>342</v>
      </c>
      <c r="E11" s="20" t="s">
        <v>195</v>
      </c>
      <c r="F11" s="35">
        <v>5</v>
      </c>
      <c r="G11" s="36">
        <v>1</v>
      </c>
      <c r="H11" s="20" t="s">
        <v>348</v>
      </c>
      <c r="I11" s="20" t="s">
        <v>343</v>
      </c>
      <c r="J11" s="20" t="s">
        <v>143</v>
      </c>
      <c r="K11" s="20" t="s">
        <v>198</v>
      </c>
      <c r="L11" s="20" t="s">
        <v>69</v>
      </c>
      <c r="M11" s="20" t="s">
        <v>153</v>
      </c>
      <c r="N11" s="20" t="s">
        <v>344</v>
      </c>
      <c r="O11" s="20" t="s">
        <v>351</v>
      </c>
      <c r="P11" s="20" t="s">
        <v>10</v>
      </c>
      <c r="Q11" s="20" t="s">
        <v>352</v>
      </c>
      <c r="R11" s="20" t="s">
        <v>10</v>
      </c>
      <c r="S11" s="20" t="s">
        <v>353</v>
      </c>
      <c r="T11" s="20" t="s">
        <v>345</v>
      </c>
      <c r="U11" s="20" t="s">
        <v>346</v>
      </c>
      <c r="V11" s="20" t="s">
        <v>347</v>
      </c>
      <c r="W11" s="21" t="s">
        <v>134</v>
      </c>
      <c r="X11" s="22" t="s">
        <v>24</v>
      </c>
      <c r="Y11" s="23">
        <v>2</v>
      </c>
      <c r="Z11" s="22" t="s">
        <v>25</v>
      </c>
      <c r="AA11" s="23">
        <v>0</v>
      </c>
      <c r="AB11" s="22" t="s">
        <v>26</v>
      </c>
      <c r="AC11" s="23">
        <v>0</v>
      </c>
      <c r="AD11" s="22" t="s">
        <v>27</v>
      </c>
      <c r="AE11" s="23">
        <v>0</v>
      </c>
      <c r="AF11" s="22" t="s">
        <v>28</v>
      </c>
      <c r="AG11" s="23">
        <v>2</v>
      </c>
      <c r="AH11" s="22" t="s">
        <v>29</v>
      </c>
      <c r="AI11" s="23">
        <v>2</v>
      </c>
      <c r="AJ11" s="7" t="s">
        <v>349</v>
      </c>
      <c r="AK11" s="7" t="s">
        <v>350</v>
      </c>
      <c r="AL11" s="7" t="s">
        <v>93</v>
      </c>
      <c r="AM11" s="42">
        <v>2</v>
      </c>
      <c r="AN11" s="24">
        <v>1</v>
      </c>
      <c r="AO11" s="8" t="s">
        <v>10</v>
      </c>
      <c r="AP11" s="7" t="s">
        <v>10</v>
      </c>
      <c r="AQ11" s="7" t="s">
        <v>10</v>
      </c>
      <c r="AR11" s="7" t="s">
        <v>208</v>
      </c>
      <c r="AS11" s="7" t="s">
        <v>10</v>
      </c>
      <c r="AT11" s="7" t="s">
        <v>10</v>
      </c>
      <c r="AU11" s="7" t="s">
        <v>87</v>
      </c>
      <c r="AV11" s="9">
        <f t="shared" ref="AV11" si="10">MAX(Y11,AA11,AC11,AE11,AG11,AI11)</f>
        <v>2</v>
      </c>
      <c r="AW11" s="67" t="s">
        <v>171</v>
      </c>
      <c r="AX11" s="67" t="s">
        <v>17</v>
      </c>
      <c r="AY11" s="69">
        <v>45302</v>
      </c>
      <c r="AZ11" s="68"/>
      <c r="BA11" s="68" t="s">
        <v>82</v>
      </c>
      <c r="BB11" s="68" t="s">
        <v>97</v>
      </c>
      <c r="BC11" s="68" t="s">
        <v>27</v>
      </c>
      <c r="BD11" s="68"/>
      <c r="BE11" s="67" t="s">
        <v>264</v>
      </c>
    </row>
    <row r="12" spans="1:57" s="2" customFormat="1" ht="15.95" customHeight="1" x14ac:dyDescent="0.25">
      <c r="A12" s="5"/>
      <c r="B12" s="10" t="str">
        <f t="shared" ref="B12" si="11">CONCATENATE("R",F12,"RAR",AM12,W12," ",C12)</f>
        <v>R6RAR3TRUgloTEC Comandante de guerra</v>
      </c>
      <c r="C12" s="6" t="s">
        <v>385</v>
      </c>
      <c r="D12" s="20" t="s">
        <v>386</v>
      </c>
      <c r="E12" s="20" t="s">
        <v>395</v>
      </c>
      <c r="F12" s="35">
        <v>6</v>
      </c>
      <c r="G12" s="36">
        <v>1</v>
      </c>
      <c r="H12" s="20" t="s">
        <v>274</v>
      </c>
      <c r="I12" s="20" t="s">
        <v>387</v>
      </c>
      <c r="J12" s="20" t="s">
        <v>143</v>
      </c>
      <c r="K12" s="20" t="s">
        <v>388</v>
      </c>
      <c r="L12" s="20" t="s">
        <v>69</v>
      </c>
      <c r="M12" s="20" t="s">
        <v>389</v>
      </c>
      <c r="N12" s="20" t="s">
        <v>155</v>
      </c>
      <c r="O12" s="20" t="s">
        <v>396</v>
      </c>
      <c r="P12" s="20" t="s">
        <v>390</v>
      </c>
      <c r="Q12" s="20" t="s">
        <v>10</v>
      </c>
      <c r="R12" s="20" t="s">
        <v>10</v>
      </c>
      <c r="S12" s="20" t="s">
        <v>391</v>
      </c>
      <c r="T12" s="20" t="s">
        <v>392</v>
      </c>
      <c r="U12" s="20" t="s">
        <v>394</v>
      </c>
      <c r="V12" s="20" t="s">
        <v>393</v>
      </c>
      <c r="W12" s="21" t="s">
        <v>134</v>
      </c>
      <c r="X12" s="22" t="s">
        <v>24</v>
      </c>
      <c r="Y12" s="23">
        <v>20</v>
      </c>
      <c r="Z12" s="22" t="s">
        <v>25</v>
      </c>
      <c r="AA12" s="23">
        <v>20</v>
      </c>
      <c r="AB12" s="22" t="s">
        <v>26</v>
      </c>
      <c r="AC12" s="23">
        <v>20</v>
      </c>
      <c r="AD12" s="22" t="s">
        <v>27</v>
      </c>
      <c r="AE12" s="23">
        <v>20</v>
      </c>
      <c r="AF12" s="22" t="s">
        <v>28</v>
      </c>
      <c r="AG12" s="23">
        <v>20</v>
      </c>
      <c r="AH12" s="22" t="s">
        <v>29</v>
      </c>
      <c r="AI12" s="23">
        <v>20</v>
      </c>
      <c r="AJ12" s="7" t="s">
        <v>10</v>
      </c>
      <c r="AK12" s="7" t="s">
        <v>10</v>
      </c>
      <c r="AL12" s="7" t="s">
        <v>95</v>
      </c>
      <c r="AM12" s="42">
        <v>3</v>
      </c>
      <c r="AN12" s="24">
        <v>1</v>
      </c>
      <c r="AO12" s="8" t="s">
        <v>10</v>
      </c>
      <c r="AP12" s="7" t="s">
        <v>10</v>
      </c>
      <c r="AQ12" s="7" t="s">
        <v>10</v>
      </c>
      <c r="AR12" s="7" t="s">
        <v>208</v>
      </c>
      <c r="AS12" s="7" t="s">
        <v>10</v>
      </c>
      <c r="AT12" s="7" t="s">
        <v>10</v>
      </c>
      <c r="AU12" s="7" t="s">
        <v>86</v>
      </c>
      <c r="AV12" s="9">
        <f t="shared" ref="AV12" si="12">MAX(Y12,AA12,AC12,AE12,AG12,AI12)</f>
        <v>20</v>
      </c>
      <c r="AW12" s="67" t="s">
        <v>455</v>
      </c>
      <c r="AX12" s="67" t="s">
        <v>17</v>
      </c>
      <c r="AY12" s="69">
        <v>45007</v>
      </c>
      <c r="AZ12" s="68"/>
      <c r="BA12" s="68" t="s">
        <v>80</v>
      </c>
      <c r="BB12" s="68" t="s">
        <v>95</v>
      </c>
      <c r="BC12" s="68" t="s">
        <v>25</v>
      </c>
      <c r="BD12" s="68"/>
      <c r="BE12" s="67" t="s">
        <v>264</v>
      </c>
    </row>
    <row r="13" spans="1:57" s="2" customFormat="1" ht="15.95" customHeight="1" x14ac:dyDescent="0.25">
      <c r="A13" s="5"/>
      <c r="B13" s="10" t="str">
        <f t="shared" ref="B13:B14" si="13">CONCATENATE("R",F13,"RAR",AM13,W13," ",C13)</f>
        <v>R6RAR3TRUgloTEC Disparo mágico</v>
      </c>
      <c r="C13" s="6" t="s">
        <v>415</v>
      </c>
      <c r="D13" s="20" t="s">
        <v>416</v>
      </c>
      <c r="E13" s="20" t="s">
        <v>417</v>
      </c>
      <c r="F13" s="35">
        <v>6</v>
      </c>
      <c r="G13" s="36">
        <v>2</v>
      </c>
      <c r="H13" s="20" t="s">
        <v>419</v>
      </c>
      <c r="I13" s="20" t="s">
        <v>418</v>
      </c>
      <c r="J13" s="20" t="s">
        <v>143</v>
      </c>
      <c r="K13" s="20" t="s">
        <v>178</v>
      </c>
      <c r="L13" s="20" t="s">
        <v>77</v>
      </c>
      <c r="M13" s="20" t="s">
        <v>199</v>
      </c>
      <c r="N13" s="20" t="s">
        <v>404</v>
      </c>
      <c r="O13" s="20" t="s">
        <v>425</v>
      </c>
      <c r="P13" s="20" t="s">
        <v>401</v>
      </c>
      <c r="Q13" s="20" t="s">
        <v>428</v>
      </c>
      <c r="R13" s="20" t="s">
        <v>10</v>
      </c>
      <c r="S13" s="20" t="s">
        <v>10</v>
      </c>
      <c r="T13" s="20" t="s">
        <v>420</v>
      </c>
      <c r="U13" s="20" t="s">
        <v>421</v>
      </c>
      <c r="V13" s="20" t="s">
        <v>422</v>
      </c>
      <c r="W13" s="21" t="s">
        <v>134</v>
      </c>
      <c r="X13" s="22" t="s">
        <v>24</v>
      </c>
      <c r="Y13" s="23">
        <v>0</v>
      </c>
      <c r="Z13" s="22" t="s">
        <v>25</v>
      </c>
      <c r="AA13" s="23">
        <v>0</v>
      </c>
      <c r="AB13" s="22" t="s">
        <v>26</v>
      </c>
      <c r="AC13" s="23">
        <v>15</v>
      </c>
      <c r="AD13" s="22" t="s">
        <v>27</v>
      </c>
      <c r="AE13" s="23">
        <v>0</v>
      </c>
      <c r="AF13" s="22" t="s">
        <v>28</v>
      </c>
      <c r="AG13" s="23">
        <v>0</v>
      </c>
      <c r="AH13" s="22" t="s">
        <v>29</v>
      </c>
      <c r="AI13" s="23">
        <v>15</v>
      </c>
      <c r="AJ13" s="7" t="s">
        <v>423</v>
      </c>
      <c r="AK13" s="7" t="s">
        <v>424</v>
      </c>
      <c r="AL13" s="7" t="s">
        <v>95</v>
      </c>
      <c r="AM13" s="42">
        <v>3</v>
      </c>
      <c r="AN13" s="24">
        <v>1</v>
      </c>
      <c r="AO13" s="8" t="s">
        <v>10</v>
      </c>
      <c r="AP13" s="7" t="s">
        <v>10</v>
      </c>
      <c r="AQ13" s="7" t="s">
        <v>10</v>
      </c>
      <c r="AR13" s="7" t="s">
        <v>208</v>
      </c>
      <c r="AS13" s="7" t="s">
        <v>10</v>
      </c>
      <c r="AT13" s="7" t="s">
        <v>10</v>
      </c>
      <c r="AU13" s="7" t="s">
        <v>74</v>
      </c>
      <c r="AV13" s="9">
        <f t="shared" ref="AV13:AV14" si="14">MAX(Y13,AA13,AC13,AE13,AG13,AI13)</f>
        <v>15</v>
      </c>
      <c r="AW13" s="67" t="s">
        <v>455</v>
      </c>
      <c r="AX13" s="67" t="s">
        <v>17</v>
      </c>
      <c r="AY13" s="69">
        <v>45456</v>
      </c>
      <c r="AZ13" s="68"/>
      <c r="BA13" s="68" t="s">
        <v>83</v>
      </c>
      <c r="BB13" s="68" t="s">
        <v>98</v>
      </c>
      <c r="BC13" s="68" t="s">
        <v>28</v>
      </c>
      <c r="BD13" s="68"/>
      <c r="BE13" s="67" t="s">
        <v>264</v>
      </c>
    </row>
    <row r="14" spans="1:57" s="2" customFormat="1" ht="15.95" customHeight="1" x14ac:dyDescent="0.25">
      <c r="A14" s="5"/>
      <c r="B14" s="10" t="str">
        <f t="shared" si="13"/>
        <v>R5RAR1TRUgloTEC Fortaleza indomable</v>
      </c>
      <c r="C14" s="6" t="s">
        <v>439</v>
      </c>
      <c r="D14" s="20" t="s">
        <v>440</v>
      </c>
      <c r="E14" s="20" t="s">
        <v>195</v>
      </c>
      <c r="F14" s="35">
        <v>5</v>
      </c>
      <c r="G14" s="36">
        <v>1</v>
      </c>
      <c r="H14" s="20" t="s">
        <v>26</v>
      </c>
      <c r="I14" s="20" t="s">
        <v>441</v>
      </c>
      <c r="J14" s="20" t="s">
        <v>143</v>
      </c>
      <c r="K14" s="20" t="s">
        <v>178</v>
      </c>
      <c r="L14" s="20" t="s">
        <v>77</v>
      </c>
      <c r="M14" s="20" t="s">
        <v>442</v>
      </c>
      <c r="N14" s="20" t="s">
        <v>178</v>
      </c>
      <c r="O14" s="20" t="s">
        <v>443</v>
      </c>
      <c r="P14" s="20" t="s">
        <v>444</v>
      </c>
      <c r="Q14" s="20" t="s">
        <v>10</v>
      </c>
      <c r="R14" s="20" t="s">
        <v>10</v>
      </c>
      <c r="S14" s="20" t="s">
        <v>445</v>
      </c>
      <c r="T14" s="20" t="s">
        <v>446</v>
      </c>
      <c r="U14" s="7" t="s">
        <v>10</v>
      </c>
      <c r="V14" s="20" t="s">
        <v>10</v>
      </c>
      <c r="W14" s="21" t="s">
        <v>134</v>
      </c>
      <c r="X14" s="22" t="s">
        <v>24</v>
      </c>
      <c r="Y14" s="23">
        <v>0</v>
      </c>
      <c r="Z14" s="22" t="s">
        <v>25</v>
      </c>
      <c r="AA14" s="23">
        <v>0</v>
      </c>
      <c r="AB14" s="22" t="s">
        <v>26</v>
      </c>
      <c r="AC14" s="23">
        <v>1</v>
      </c>
      <c r="AD14" s="22" t="s">
        <v>27</v>
      </c>
      <c r="AE14" s="23">
        <v>0</v>
      </c>
      <c r="AF14" s="22" t="s">
        <v>28</v>
      </c>
      <c r="AG14" s="23">
        <v>0</v>
      </c>
      <c r="AH14" s="22" t="s">
        <v>29</v>
      </c>
      <c r="AI14" s="23">
        <v>0</v>
      </c>
      <c r="AJ14" s="7" t="s">
        <v>10</v>
      </c>
      <c r="AK14" s="7" t="s">
        <v>10</v>
      </c>
      <c r="AL14" s="7" t="s">
        <v>95</v>
      </c>
      <c r="AM14" s="42">
        <v>1</v>
      </c>
      <c r="AN14" s="24">
        <v>1</v>
      </c>
      <c r="AO14" s="8" t="s">
        <v>10</v>
      </c>
      <c r="AP14" s="7" t="s">
        <v>10</v>
      </c>
      <c r="AQ14" s="7" t="s">
        <v>10</v>
      </c>
      <c r="AR14" s="7" t="s">
        <v>208</v>
      </c>
      <c r="AS14" s="7" t="s">
        <v>10</v>
      </c>
      <c r="AT14" s="7" t="s">
        <v>10</v>
      </c>
      <c r="AU14" s="7" t="s">
        <v>70</v>
      </c>
      <c r="AV14" s="9">
        <f t="shared" si="14"/>
        <v>1</v>
      </c>
      <c r="AW14" s="67" t="s">
        <v>455</v>
      </c>
      <c r="AX14" s="67" t="s">
        <v>17</v>
      </c>
      <c r="AY14" s="69">
        <v>46230</v>
      </c>
      <c r="AZ14" s="68"/>
      <c r="BA14" s="68" t="s">
        <v>84</v>
      </c>
      <c r="BB14" s="68" t="s">
        <v>99</v>
      </c>
      <c r="BC14" s="68" t="s">
        <v>29</v>
      </c>
      <c r="BD14" s="68"/>
      <c r="BE14" s="67" t="s">
        <v>264</v>
      </c>
    </row>
    <row r="15" spans="1:57" s="2" customFormat="1" ht="15.95" customHeight="1" x14ac:dyDescent="0.25">
      <c r="A15" s="5"/>
      <c r="B15" s="10" t="str">
        <f t="shared" ref="B15" si="15">CONCATENATE("R",F15,"RAR",AM15,W15," ",C15)</f>
        <v>R6RAR1TRUgloTEC Generación de inspiración</v>
      </c>
      <c r="C15" s="6" t="s">
        <v>434</v>
      </c>
      <c r="D15" s="20" t="s">
        <v>435</v>
      </c>
      <c r="E15" s="20" t="s">
        <v>417</v>
      </c>
      <c r="F15" s="35">
        <v>6</v>
      </c>
      <c r="G15" s="36">
        <v>1</v>
      </c>
      <c r="H15" s="20" t="s">
        <v>26</v>
      </c>
      <c r="I15" s="20" t="s">
        <v>432</v>
      </c>
      <c r="J15" s="20" t="s">
        <v>143</v>
      </c>
      <c r="K15" s="20" t="s">
        <v>178</v>
      </c>
      <c r="L15" s="20" t="s">
        <v>73</v>
      </c>
      <c r="M15" s="20" t="s">
        <v>316</v>
      </c>
      <c r="N15" s="20" t="s">
        <v>178</v>
      </c>
      <c r="O15" s="20" t="s">
        <v>438</v>
      </c>
      <c r="P15" s="20" t="s">
        <v>10</v>
      </c>
      <c r="Q15" s="20" t="s">
        <v>10</v>
      </c>
      <c r="R15" s="20" t="s">
        <v>10</v>
      </c>
      <c r="S15" s="20" t="s">
        <v>10</v>
      </c>
      <c r="T15" s="20" t="s">
        <v>430</v>
      </c>
      <c r="U15" s="7" t="s">
        <v>437</v>
      </c>
      <c r="V15" s="20" t="s">
        <v>454</v>
      </c>
      <c r="W15" s="21" t="s">
        <v>134</v>
      </c>
      <c r="X15" s="22" t="s">
        <v>24</v>
      </c>
      <c r="Y15" s="23">
        <v>0</v>
      </c>
      <c r="Z15" s="22" t="s">
        <v>25</v>
      </c>
      <c r="AA15" s="23">
        <v>0</v>
      </c>
      <c r="AB15" s="22" t="s">
        <v>26</v>
      </c>
      <c r="AC15" s="23">
        <v>1</v>
      </c>
      <c r="AD15" s="22" t="s">
        <v>27</v>
      </c>
      <c r="AE15" s="23">
        <v>0</v>
      </c>
      <c r="AF15" s="22" t="s">
        <v>28</v>
      </c>
      <c r="AG15" s="23">
        <v>0</v>
      </c>
      <c r="AH15" s="22" t="s">
        <v>29</v>
      </c>
      <c r="AI15" s="23">
        <v>0</v>
      </c>
      <c r="AJ15" s="7" t="s">
        <v>10</v>
      </c>
      <c r="AK15" s="7" t="s">
        <v>10</v>
      </c>
      <c r="AL15" s="7" t="s">
        <v>95</v>
      </c>
      <c r="AM15" s="42">
        <v>1</v>
      </c>
      <c r="AN15" s="24">
        <v>1</v>
      </c>
      <c r="AO15" s="8" t="s">
        <v>10</v>
      </c>
      <c r="AP15" s="7" t="s">
        <v>10</v>
      </c>
      <c r="AQ15" s="7" t="s">
        <v>10</v>
      </c>
      <c r="AR15" s="7" t="s">
        <v>208</v>
      </c>
      <c r="AS15" s="7" t="s">
        <v>10</v>
      </c>
      <c r="AT15" s="7" t="s">
        <v>10</v>
      </c>
      <c r="AU15" s="7" t="s">
        <v>70</v>
      </c>
      <c r="AV15" s="9">
        <f t="shared" ref="AV15" si="16">MAX(Y15,AA15,AC15,AE15,AG15,AI15)</f>
        <v>1</v>
      </c>
      <c r="AW15" s="67" t="s">
        <v>455</v>
      </c>
      <c r="AX15" s="67" t="s">
        <v>17</v>
      </c>
      <c r="AY15" s="69">
        <v>45463</v>
      </c>
      <c r="AZ15" s="68"/>
      <c r="BA15" s="68" t="s">
        <v>85</v>
      </c>
      <c r="BB15" s="68" t="s">
        <v>100</v>
      </c>
      <c r="BC15" s="68" t="s">
        <v>30</v>
      </c>
      <c r="BD15" s="68"/>
      <c r="BE15" s="67" t="s">
        <v>264</v>
      </c>
    </row>
    <row r="16" spans="1:57" s="2" customFormat="1" ht="15.95" customHeight="1" x14ac:dyDescent="0.25">
      <c r="A16" s="5"/>
      <c r="B16" s="10" t="str">
        <f t="shared" ref="B16" si="17">CONCATENATE("R",F16,"RAR",AM16,W16," ",C16)</f>
        <v>R5RAR2TRUgloTEC Instinto incólume</v>
      </c>
      <c r="C16" s="6" t="s">
        <v>450</v>
      </c>
      <c r="D16" s="20" t="s">
        <v>448</v>
      </c>
      <c r="E16" s="20" t="s">
        <v>195</v>
      </c>
      <c r="F16" s="35">
        <v>5</v>
      </c>
      <c r="G16" s="36">
        <v>1</v>
      </c>
      <c r="H16" s="20" t="s">
        <v>456</v>
      </c>
      <c r="I16" s="20" t="s">
        <v>449</v>
      </c>
      <c r="J16" s="20" t="s">
        <v>143</v>
      </c>
      <c r="K16" s="20" t="s">
        <v>178</v>
      </c>
      <c r="L16" s="20" t="s">
        <v>73</v>
      </c>
      <c r="M16" s="20" t="s">
        <v>316</v>
      </c>
      <c r="N16" s="20" t="s">
        <v>178</v>
      </c>
      <c r="O16" s="20" t="s">
        <v>451</v>
      </c>
      <c r="P16" s="20" t="s">
        <v>10</v>
      </c>
      <c r="Q16" s="20" t="s">
        <v>10</v>
      </c>
      <c r="R16" s="20" t="s">
        <v>10</v>
      </c>
      <c r="S16" s="20" t="s">
        <v>10</v>
      </c>
      <c r="T16" s="20" t="s">
        <v>452</v>
      </c>
      <c r="U16" s="20" t="s">
        <v>454</v>
      </c>
      <c r="V16" s="20" t="s">
        <v>10</v>
      </c>
      <c r="W16" s="21" t="s">
        <v>134</v>
      </c>
      <c r="X16" s="22" t="s">
        <v>24</v>
      </c>
      <c r="Y16" s="23">
        <v>0</v>
      </c>
      <c r="Z16" s="22" t="s">
        <v>25</v>
      </c>
      <c r="AA16" s="23">
        <v>0</v>
      </c>
      <c r="AB16" s="22" t="s">
        <v>26</v>
      </c>
      <c r="AC16" s="23">
        <v>5</v>
      </c>
      <c r="AD16" s="22" t="s">
        <v>27</v>
      </c>
      <c r="AE16" s="23">
        <v>0</v>
      </c>
      <c r="AF16" s="22" t="s">
        <v>28</v>
      </c>
      <c r="AG16" s="23">
        <v>5</v>
      </c>
      <c r="AH16" s="22" t="s">
        <v>29</v>
      </c>
      <c r="AI16" s="23">
        <v>0</v>
      </c>
      <c r="AJ16" s="7" t="s">
        <v>10</v>
      </c>
      <c r="AK16" s="7" t="s">
        <v>10</v>
      </c>
      <c r="AL16" s="7" t="s">
        <v>95</v>
      </c>
      <c r="AM16" s="42">
        <v>2</v>
      </c>
      <c r="AN16" s="24">
        <v>1</v>
      </c>
      <c r="AO16" s="8" t="s">
        <v>10</v>
      </c>
      <c r="AP16" s="7" t="s">
        <v>10</v>
      </c>
      <c r="AQ16" s="7" t="s">
        <v>10</v>
      </c>
      <c r="AR16" s="7" t="s">
        <v>208</v>
      </c>
      <c r="AS16" s="7" t="s">
        <v>10</v>
      </c>
      <c r="AT16" s="7" t="s">
        <v>10</v>
      </c>
      <c r="AU16" s="7" t="s">
        <v>76</v>
      </c>
      <c r="AV16" s="9">
        <f t="shared" ref="AV16" si="18">MAX(Y16,AA16,AC16,AE16,AG16,AI16)</f>
        <v>5</v>
      </c>
      <c r="AW16" s="67" t="s">
        <v>455</v>
      </c>
      <c r="AX16" s="67" t="s">
        <v>17</v>
      </c>
      <c r="AY16" s="69">
        <v>46233</v>
      </c>
      <c r="AZ16" s="68"/>
      <c r="BA16" s="68" t="s">
        <v>86</v>
      </c>
      <c r="BB16" s="68" t="s">
        <v>101</v>
      </c>
      <c r="BC16" s="68" t="s">
        <v>31</v>
      </c>
      <c r="BD16" s="68"/>
      <c r="BE16" s="67" t="s">
        <v>264</v>
      </c>
    </row>
    <row r="17" spans="1:57" s="2" customFormat="1" ht="15.95" customHeight="1" x14ac:dyDescent="0.25">
      <c r="A17" s="5"/>
      <c r="B17" s="10" t="str">
        <f t="shared" ref="B17" si="19">CONCATENATE("R",F17,"RAR",AM17,W17," ",C17)</f>
        <v>R6RAR1TRUgloTEC Regeneración de marcia</v>
      </c>
      <c r="C17" s="6" t="s">
        <v>426</v>
      </c>
      <c r="D17" s="20" t="s">
        <v>431</v>
      </c>
      <c r="E17" s="20" t="s">
        <v>417</v>
      </c>
      <c r="F17" s="35">
        <v>6</v>
      </c>
      <c r="G17" s="36">
        <v>1</v>
      </c>
      <c r="H17" s="20" t="s">
        <v>274</v>
      </c>
      <c r="I17" s="20" t="s">
        <v>432</v>
      </c>
      <c r="J17" s="20" t="s">
        <v>143</v>
      </c>
      <c r="K17" s="20" t="s">
        <v>178</v>
      </c>
      <c r="L17" s="20" t="s">
        <v>77</v>
      </c>
      <c r="M17" s="20" t="s">
        <v>427</v>
      </c>
      <c r="N17" s="20" t="s">
        <v>178</v>
      </c>
      <c r="O17" s="20" t="s">
        <v>436</v>
      </c>
      <c r="P17" s="20" t="s">
        <v>10</v>
      </c>
      <c r="Q17" s="20" t="s">
        <v>10</v>
      </c>
      <c r="R17" s="20" t="s">
        <v>10</v>
      </c>
      <c r="S17" s="20" t="s">
        <v>429</v>
      </c>
      <c r="T17" s="20" t="s">
        <v>430</v>
      </c>
      <c r="U17" s="7" t="s">
        <v>433</v>
      </c>
      <c r="V17" s="20" t="s">
        <v>454</v>
      </c>
      <c r="W17" s="21" t="s">
        <v>134</v>
      </c>
      <c r="X17" s="22" t="s">
        <v>24</v>
      </c>
      <c r="Y17" s="23">
        <v>1</v>
      </c>
      <c r="Z17" s="22" t="s">
        <v>25</v>
      </c>
      <c r="AA17" s="23">
        <v>1</v>
      </c>
      <c r="AB17" s="22" t="s">
        <v>26</v>
      </c>
      <c r="AC17" s="23">
        <v>1</v>
      </c>
      <c r="AD17" s="22" t="s">
        <v>27</v>
      </c>
      <c r="AE17" s="23">
        <v>1</v>
      </c>
      <c r="AF17" s="22" t="s">
        <v>28</v>
      </c>
      <c r="AG17" s="23">
        <v>1</v>
      </c>
      <c r="AH17" s="22" t="s">
        <v>29</v>
      </c>
      <c r="AI17" s="23">
        <v>1</v>
      </c>
      <c r="AJ17" s="7" t="s">
        <v>10</v>
      </c>
      <c r="AK17" s="7" t="s">
        <v>10</v>
      </c>
      <c r="AL17" s="7" t="s">
        <v>95</v>
      </c>
      <c r="AM17" s="42">
        <v>1</v>
      </c>
      <c r="AN17" s="24">
        <v>1</v>
      </c>
      <c r="AO17" s="8" t="s">
        <v>10</v>
      </c>
      <c r="AP17" s="7" t="s">
        <v>10</v>
      </c>
      <c r="AQ17" s="7" t="s">
        <v>10</v>
      </c>
      <c r="AR17" s="7" t="s">
        <v>208</v>
      </c>
      <c r="AS17" s="7" t="s">
        <v>10</v>
      </c>
      <c r="AT17" s="7" t="s">
        <v>10</v>
      </c>
      <c r="AU17" s="7" t="s">
        <v>70</v>
      </c>
      <c r="AV17" s="9">
        <f t="shared" ref="AV17" si="20">MAX(Y17,AA17,AC17,AE17,AG17,AI17)</f>
        <v>1</v>
      </c>
      <c r="AW17" s="67" t="s">
        <v>455</v>
      </c>
      <c r="AX17" s="67" t="s">
        <v>17</v>
      </c>
      <c r="AY17" s="69">
        <v>45456</v>
      </c>
      <c r="AZ17" s="68"/>
      <c r="BA17" s="68" t="s">
        <v>87</v>
      </c>
      <c r="BB17" s="68" t="s">
        <v>102</v>
      </c>
      <c r="BC17" s="68" t="s">
        <v>32</v>
      </c>
      <c r="BD17" s="68"/>
      <c r="BE17" s="67" t="s">
        <v>264</v>
      </c>
    </row>
    <row r="18" spans="1:57" s="2" customFormat="1" ht="15.95" customHeight="1" x14ac:dyDescent="0.25">
      <c r="A18" s="5"/>
      <c r="B18" s="10" t="str">
        <f t="shared" si="5"/>
        <v>R5RAR1TRUgloCNJ Ave mensajera</v>
      </c>
      <c r="C18" s="6" t="s">
        <v>147</v>
      </c>
      <c r="D18" s="20" t="s">
        <v>148</v>
      </c>
      <c r="E18" s="20" t="s">
        <v>142</v>
      </c>
      <c r="F18" s="35">
        <v>5</v>
      </c>
      <c r="G18" s="36">
        <v>1</v>
      </c>
      <c r="H18" s="20" t="s">
        <v>33</v>
      </c>
      <c r="I18" s="20" t="s">
        <v>150</v>
      </c>
      <c r="J18" s="20" t="s">
        <v>143</v>
      </c>
      <c r="K18" s="20" t="s">
        <v>144</v>
      </c>
      <c r="L18" s="20" t="s">
        <v>71</v>
      </c>
      <c r="M18" s="20" t="s">
        <v>154</v>
      </c>
      <c r="N18" s="20" t="s">
        <v>155</v>
      </c>
      <c r="O18" s="20" t="s">
        <v>156</v>
      </c>
      <c r="P18" s="20" t="s">
        <v>10</v>
      </c>
      <c r="Q18" s="20" t="s">
        <v>10</v>
      </c>
      <c r="R18" s="20" t="s">
        <v>10</v>
      </c>
      <c r="S18" s="20" t="s">
        <v>10</v>
      </c>
      <c r="T18" s="20" t="s">
        <v>158</v>
      </c>
      <c r="U18" s="20" t="s">
        <v>160</v>
      </c>
      <c r="V18" s="20" t="s">
        <v>10</v>
      </c>
      <c r="W18" s="21" t="s">
        <v>135</v>
      </c>
      <c r="X18" s="22" t="s">
        <v>30</v>
      </c>
      <c r="Y18" s="23">
        <v>0</v>
      </c>
      <c r="Z18" s="22" t="s">
        <v>31</v>
      </c>
      <c r="AA18" s="23">
        <v>0</v>
      </c>
      <c r="AB18" s="22" t="s">
        <v>32</v>
      </c>
      <c r="AC18" s="23">
        <v>0</v>
      </c>
      <c r="AD18" s="22" t="s">
        <v>33</v>
      </c>
      <c r="AE18" s="23">
        <v>1</v>
      </c>
      <c r="AF18" s="22" t="s">
        <v>34</v>
      </c>
      <c r="AG18" s="23">
        <v>0</v>
      </c>
      <c r="AH18" s="22" t="s">
        <v>35</v>
      </c>
      <c r="AI18" s="23">
        <v>0</v>
      </c>
      <c r="AJ18" s="7" t="s">
        <v>10</v>
      </c>
      <c r="AK18" s="7" t="s">
        <v>10</v>
      </c>
      <c r="AL18" s="7" t="s">
        <v>96</v>
      </c>
      <c r="AM18" s="42">
        <v>1</v>
      </c>
      <c r="AN18" s="24">
        <v>1</v>
      </c>
      <c r="AO18" s="8" t="s">
        <v>10</v>
      </c>
      <c r="AP18" s="7" t="s">
        <v>10</v>
      </c>
      <c r="AQ18" s="7" t="s">
        <v>10</v>
      </c>
      <c r="AR18" s="7" t="s">
        <v>208</v>
      </c>
      <c r="AS18" s="7" t="s">
        <v>10</v>
      </c>
      <c r="AT18" s="7" t="s">
        <v>10</v>
      </c>
      <c r="AU18" s="7" t="s">
        <v>70</v>
      </c>
      <c r="AV18" s="9">
        <f t="shared" si="6"/>
        <v>1</v>
      </c>
      <c r="AW18" s="67" t="s">
        <v>171</v>
      </c>
      <c r="AX18" s="67" t="s">
        <v>17</v>
      </c>
      <c r="AY18" s="69">
        <v>43807</v>
      </c>
      <c r="AZ18" s="68"/>
      <c r="BA18" s="68"/>
      <c r="BB18" s="68" t="s">
        <v>103</v>
      </c>
      <c r="BC18" s="68" t="s">
        <v>33</v>
      </c>
      <c r="BD18" s="68"/>
      <c r="BE18" s="67" t="s">
        <v>264</v>
      </c>
    </row>
    <row r="19" spans="1:57" s="2" customFormat="1" ht="15.95" customHeight="1" x14ac:dyDescent="0.25">
      <c r="A19" s="5"/>
      <c r="B19" s="10" t="str">
        <f t="shared" ref="B19:B31" si="21">CONCATENATE("R",F19,"RAR",AM19,W19," ",C19)</f>
        <v>R5RAR15TRUgloCNJ Convocar serafín de guerra</v>
      </c>
      <c r="C19" s="6" t="s">
        <v>183</v>
      </c>
      <c r="D19" s="20" t="s">
        <v>184</v>
      </c>
      <c r="E19" s="20" t="s">
        <v>142</v>
      </c>
      <c r="F19" s="35">
        <v>5</v>
      </c>
      <c r="G19" s="36">
        <v>3</v>
      </c>
      <c r="H19" s="20" t="s">
        <v>185</v>
      </c>
      <c r="I19" s="20" t="s">
        <v>186</v>
      </c>
      <c r="J19" s="20" t="s">
        <v>143</v>
      </c>
      <c r="K19" s="20" t="s">
        <v>144</v>
      </c>
      <c r="L19" s="20" t="s">
        <v>77</v>
      </c>
      <c r="M19" s="20" t="s">
        <v>154</v>
      </c>
      <c r="N19" s="20" t="s">
        <v>170</v>
      </c>
      <c r="O19" s="20" t="s">
        <v>187</v>
      </c>
      <c r="P19" s="20" t="s">
        <v>188</v>
      </c>
      <c r="Q19" s="20" t="s">
        <v>189</v>
      </c>
      <c r="R19" s="20" t="s">
        <v>10</v>
      </c>
      <c r="S19" s="20" t="s">
        <v>10</v>
      </c>
      <c r="T19" s="20" t="s">
        <v>190</v>
      </c>
      <c r="U19" s="20" t="s">
        <v>10</v>
      </c>
      <c r="V19" s="20" t="s">
        <v>10</v>
      </c>
      <c r="W19" s="21" t="s">
        <v>135</v>
      </c>
      <c r="X19" s="22" t="s">
        <v>30</v>
      </c>
      <c r="Y19" s="23">
        <v>80</v>
      </c>
      <c r="Z19" s="22" t="s">
        <v>31</v>
      </c>
      <c r="AA19" s="23">
        <v>80</v>
      </c>
      <c r="AB19" s="22" t="s">
        <v>32</v>
      </c>
      <c r="AC19" s="23">
        <v>0</v>
      </c>
      <c r="AD19" s="22" t="s">
        <v>33</v>
      </c>
      <c r="AE19" s="23">
        <v>0</v>
      </c>
      <c r="AF19" s="22" t="s">
        <v>34</v>
      </c>
      <c r="AG19" s="23">
        <v>0</v>
      </c>
      <c r="AH19" s="22" t="s">
        <v>35</v>
      </c>
      <c r="AI19" s="23">
        <v>0</v>
      </c>
      <c r="AJ19" s="7" t="s">
        <v>10</v>
      </c>
      <c r="AK19" s="7" t="s">
        <v>10</v>
      </c>
      <c r="AL19" s="7" t="s">
        <v>96</v>
      </c>
      <c r="AM19" s="42">
        <v>15</v>
      </c>
      <c r="AN19" s="24">
        <v>1</v>
      </c>
      <c r="AO19" s="8" t="s">
        <v>10</v>
      </c>
      <c r="AP19" s="7" t="s">
        <v>10</v>
      </c>
      <c r="AQ19" s="7" t="s">
        <v>10</v>
      </c>
      <c r="AR19" s="7" t="s">
        <v>208</v>
      </c>
      <c r="AS19" s="7" t="s">
        <v>10</v>
      </c>
      <c r="AT19" s="7" t="s">
        <v>10</v>
      </c>
      <c r="AU19" s="7" t="s">
        <v>76</v>
      </c>
      <c r="AV19" s="9">
        <f t="shared" si="0"/>
        <v>80</v>
      </c>
      <c r="AW19" s="67" t="s">
        <v>172</v>
      </c>
      <c r="AX19" s="67" t="s">
        <v>17</v>
      </c>
      <c r="AY19" s="69">
        <v>43807</v>
      </c>
      <c r="AZ19" s="68"/>
      <c r="BA19" s="68"/>
      <c r="BB19" s="68" t="s">
        <v>104</v>
      </c>
      <c r="BC19" s="68" t="s">
        <v>34</v>
      </c>
      <c r="BD19" s="68"/>
      <c r="BE19" s="67" t="s">
        <v>264</v>
      </c>
    </row>
    <row r="20" spans="1:57" s="2" customFormat="1" ht="15.95" customHeight="1" x14ac:dyDescent="0.25">
      <c r="A20" s="5"/>
      <c r="B20" s="10" t="str">
        <f t="shared" si="21"/>
        <v>R5RAR1TRUgloCNJ Erigir altar</v>
      </c>
      <c r="C20" s="6" t="s">
        <v>191</v>
      </c>
      <c r="D20" s="20" t="s">
        <v>149</v>
      </c>
      <c r="E20" s="20" t="s">
        <v>142</v>
      </c>
      <c r="F20" s="35">
        <v>5</v>
      </c>
      <c r="G20" s="36">
        <v>2</v>
      </c>
      <c r="H20" s="20" t="s">
        <v>34</v>
      </c>
      <c r="I20" s="20" t="s">
        <v>151</v>
      </c>
      <c r="J20" s="20" t="s">
        <v>143</v>
      </c>
      <c r="K20" s="20" t="s">
        <v>152</v>
      </c>
      <c r="L20" s="20" t="s">
        <v>77</v>
      </c>
      <c r="M20" s="20" t="s">
        <v>153</v>
      </c>
      <c r="N20" s="20" t="s">
        <v>146</v>
      </c>
      <c r="O20" s="20" t="s">
        <v>157</v>
      </c>
      <c r="P20" s="20" t="s">
        <v>10</v>
      </c>
      <c r="Q20" s="20" t="s">
        <v>10</v>
      </c>
      <c r="R20" s="20" t="s">
        <v>10</v>
      </c>
      <c r="S20" s="20" t="s">
        <v>10</v>
      </c>
      <c r="T20" s="20" t="s">
        <v>159</v>
      </c>
      <c r="U20" s="20" t="s">
        <v>10</v>
      </c>
      <c r="V20" s="20" t="s">
        <v>10</v>
      </c>
      <c r="W20" s="21" t="s">
        <v>135</v>
      </c>
      <c r="X20" s="22" t="s">
        <v>30</v>
      </c>
      <c r="Y20" s="23">
        <v>0</v>
      </c>
      <c r="Z20" s="22" t="s">
        <v>31</v>
      </c>
      <c r="AA20" s="23">
        <v>0</v>
      </c>
      <c r="AB20" s="22" t="s">
        <v>32</v>
      </c>
      <c r="AC20" s="23">
        <v>0</v>
      </c>
      <c r="AD20" s="22" t="s">
        <v>33</v>
      </c>
      <c r="AE20" s="23">
        <v>0</v>
      </c>
      <c r="AF20" s="22" t="s">
        <v>34</v>
      </c>
      <c r="AG20" s="23">
        <v>2</v>
      </c>
      <c r="AH20" s="22" t="s">
        <v>35</v>
      </c>
      <c r="AI20" s="23">
        <v>0</v>
      </c>
      <c r="AJ20" s="7" t="s">
        <v>10</v>
      </c>
      <c r="AK20" s="7" t="s">
        <v>10</v>
      </c>
      <c r="AL20" s="7" t="s">
        <v>96</v>
      </c>
      <c r="AM20" s="42">
        <v>1</v>
      </c>
      <c r="AN20" s="24">
        <v>1</v>
      </c>
      <c r="AO20" s="8" t="s">
        <v>10</v>
      </c>
      <c r="AP20" s="7" t="s">
        <v>10</v>
      </c>
      <c r="AQ20" s="7" t="s">
        <v>10</v>
      </c>
      <c r="AR20" s="7" t="s">
        <v>208</v>
      </c>
      <c r="AS20" s="7" t="s">
        <v>10</v>
      </c>
      <c r="AT20" s="7" t="s">
        <v>10</v>
      </c>
      <c r="AU20" s="7" t="s">
        <v>78</v>
      </c>
      <c r="AV20" s="9">
        <f t="shared" si="0"/>
        <v>2</v>
      </c>
      <c r="AW20" s="67" t="s">
        <v>171</v>
      </c>
      <c r="AX20" s="67" t="s">
        <v>17</v>
      </c>
      <c r="AY20" s="69">
        <v>43807</v>
      </c>
      <c r="AZ20" s="68"/>
      <c r="BA20" s="68"/>
      <c r="BB20" s="68" t="s">
        <v>105</v>
      </c>
      <c r="BC20" s="68" t="s">
        <v>35</v>
      </c>
      <c r="BD20" s="68"/>
      <c r="BE20" s="67" t="s">
        <v>264</v>
      </c>
    </row>
    <row r="21" spans="1:57" s="2" customFormat="1" ht="15.95" customHeight="1" x14ac:dyDescent="0.25">
      <c r="A21" s="5"/>
      <c r="B21" s="10" t="str">
        <f t="shared" si="21"/>
        <v>R5RAR2TRUgloCNJ Festín de los héroes</v>
      </c>
      <c r="C21" s="6" t="s">
        <v>295</v>
      </c>
      <c r="D21" s="20" t="s">
        <v>296</v>
      </c>
      <c r="E21" s="20" t="s">
        <v>142</v>
      </c>
      <c r="F21" s="35">
        <v>5</v>
      </c>
      <c r="G21" s="36">
        <v>1</v>
      </c>
      <c r="H21" s="20" t="s">
        <v>30</v>
      </c>
      <c r="I21" s="20" t="s">
        <v>297</v>
      </c>
      <c r="J21" s="20" t="s">
        <v>143</v>
      </c>
      <c r="K21" s="20" t="s">
        <v>198</v>
      </c>
      <c r="L21" s="20" t="s">
        <v>77</v>
      </c>
      <c r="M21" s="20" t="s">
        <v>199</v>
      </c>
      <c r="N21" s="20" t="s">
        <v>170</v>
      </c>
      <c r="O21" s="20" t="s">
        <v>300</v>
      </c>
      <c r="P21" s="20" t="s">
        <v>145</v>
      </c>
      <c r="Q21" s="20" t="s">
        <v>10</v>
      </c>
      <c r="R21" s="20" t="s">
        <v>10</v>
      </c>
      <c r="S21" s="20" t="s">
        <v>10</v>
      </c>
      <c r="T21" s="20" t="s">
        <v>298</v>
      </c>
      <c r="U21" s="20" t="s">
        <v>299</v>
      </c>
      <c r="V21" s="20" t="s">
        <v>10</v>
      </c>
      <c r="W21" s="21" t="s">
        <v>135</v>
      </c>
      <c r="X21" s="22" t="s">
        <v>30</v>
      </c>
      <c r="Y21" s="23">
        <v>6</v>
      </c>
      <c r="Z21" s="22" t="s">
        <v>31</v>
      </c>
      <c r="AA21" s="23">
        <v>0</v>
      </c>
      <c r="AB21" s="22" t="s">
        <v>32</v>
      </c>
      <c r="AC21" s="23">
        <v>0</v>
      </c>
      <c r="AD21" s="22" t="s">
        <v>33</v>
      </c>
      <c r="AE21" s="23">
        <v>0</v>
      </c>
      <c r="AF21" s="22" t="s">
        <v>34</v>
      </c>
      <c r="AG21" s="23">
        <v>0</v>
      </c>
      <c r="AH21" s="22" t="s">
        <v>35</v>
      </c>
      <c r="AI21" s="23">
        <v>0</v>
      </c>
      <c r="AJ21" s="7" t="s">
        <v>10</v>
      </c>
      <c r="AK21" s="7" t="s">
        <v>10</v>
      </c>
      <c r="AL21" s="7" t="s">
        <v>96</v>
      </c>
      <c r="AM21" s="42">
        <v>2</v>
      </c>
      <c r="AN21" s="24">
        <v>1</v>
      </c>
      <c r="AO21" s="8" t="s">
        <v>10</v>
      </c>
      <c r="AP21" s="7" t="s">
        <v>10</v>
      </c>
      <c r="AQ21" s="7" t="s">
        <v>10</v>
      </c>
      <c r="AR21" s="7" t="s">
        <v>208</v>
      </c>
      <c r="AS21" s="7" t="s">
        <v>10</v>
      </c>
      <c r="AT21" s="7" t="s">
        <v>10</v>
      </c>
      <c r="AU21" s="7" t="s">
        <v>80</v>
      </c>
      <c r="AV21" s="9">
        <f t="shared" si="0"/>
        <v>6</v>
      </c>
      <c r="AW21" s="67" t="s">
        <v>171</v>
      </c>
      <c r="AX21" s="67" t="s">
        <v>17</v>
      </c>
      <c r="AY21" s="69">
        <v>43807</v>
      </c>
      <c r="AZ21" s="68"/>
      <c r="BA21" s="68"/>
      <c r="BB21" s="68" t="s">
        <v>106</v>
      </c>
      <c r="BC21" s="68" t="s">
        <v>36</v>
      </c>
      <c r="BD21" s="68"/>
      <c r="BE21" s="67" t="s">
        <v>264</v>
      </c>
    </row>
    <row r="22" spans="1:57" s="2" customFormat="1" ht="15.95" customHeight="1" x14ac:dyDescent="0.25">
      <c r="A22" s="5"/>
      <c r="B22" s="10" t="str">
        <f t="shared" ref="B22:B23" si="22">CONCATENATE("R",F22,"RAR",AM22,W22," ",C22)</f>
        <v>R5RAR2TRUgloCNJ Portal de los templos</v>
      </c>
      <c r="C22" s="6" t="s">
        <v>301</v>
      </c>
      <c r="D22" s="20" t="s">
        <v>302</v>
      </c>
      <c r="E22" s="20" t="s">
        <v>142</v>
      </c>
      <c r="F22" s="35">
        <v>5</v>
      </c>
      <c r="G22" s="36">
        <v>2</v>
      </c>
      <c r="H22" s="20" t="s">
        <v>303</v>
      </c>
      <c r="I22" s="20" t="s">
        <v>308</v>
      </c>
      <c r="J22" s="20" t="s">
        <v>143</v>
      </c>
      <c r="K22" s="20" t="s">
        <v>304</v>
      </c>
      <c r="L22" s="20" t="s">
        <v>77</v>
      </c>
      <c r="M22" s="20" t="s">
        <v>145</v>
      </c>
      <c r="N22" s="20" t="s">
        <v>170</v>
      </c>
      <c r="O22" s="20" t="s">
        <v>305</v>
      </c>
      <c r="P22" s="20" t="s">
        <v>145</v>
      </c>
      <c r="Q22" s="20" t="s">
        <v>309</v>
      </c>
      <c r="R22" s="20" t="s">
        <v>10</v>
      </c>
      <c r="S22" s="20" t="s">
        <v>10</v>
      </c>
      <c r="T22" s="20" t="s">
        <v>306</v>
      </c>
      <c r="U22" s="20" t="s">
        <v>307</v>
      </c>
      <c r="V22" s="20" t="s">
        <v>10</v>
      </c>
      <c r="W22" s="21" t="s">
        <v>135</v>
      </c>
      <c r="X22" s="22" t="s">
        <v>30</v>
      </c>
      <c r="Y22" s="23">
        <v>0</v>
      </c>
      <c r="Z22" s="22" t="s">
        <v>31</v>
      </c>
      <c r="AA22" s="23">
        <v>0</v>
      </c>
      <c r="AB22" s="22" t="s">
        <v>32</v>
      </c>
      <c r="AC22" s="23">
        <v>11</v>
      </c>
      <c r="AD22" s="22" t="s">
        <v>33</v>
      </c>
      <c r="AE22" s="23">
        <v>11</v>
      </c>
      <c r="AF22" s="22" t="s">
        <v>34</v>
      </c>
      <c r="AG22" s="23">
        <v>0</v>
      </c>
      <c r="AH22" s="22" t="s">
        <v>35</v>
      </c>
      <c r="AI22" s="23">
        <v>0</v>
      </c>
      <c r="AJ22" s="7" t="s">
        <v>10</v>
      </c>
      <c r="AK22" s="7" t="s">
        <v>10</v>
      </c>
      <c r="AL22" s="7" t="s">
        <v>96</v>
      </c>
      <c r="AM22" s="42">
        <v>2</v>
      </c>
      <c r="AN22" s="24">
        <v>1</v>
      </c>
      <c r="AO22" s="8" t="s">
        <v>10</v>
      </c>
      <c r="AP22" s="7" t="s">
        <v>10</v>
      </c>
      <c r="AQ22" s="7" t="s">
        <v>10</v>
      </c>
      <c r="AR22" s="7" t="s">
        <v>208</v>
      </c>
      <c r="AS22" s="7" t="s">
        <v>10</v>
      </c>
      <c r="AT22" s="7" t="s">
        <v>10</v>
      </c>
      <c r="AU22" s="7" t="s">
        <v>78</v>
      </c>
      <c r="AV22" s="9">
        <f t="shared" ref="AV22:AV23" si="23">MAX(Y22,AA22,AC22,AE22,AG22,AI22)</f>
        <v>11</v>
      </c>
      <c r="AW22" s="67" t="s">
        <v>171</v>
      </c>
      <c r="AX22" s="67" t="s">
        <v>17</v>
      </c>
      <c r="AY22" s="69">
        <v>43807</v>
      </c>
      <c r="AZ22" s="68"/>
      <c r="BA22" s="68"/>
      <c r="BB22" s="68" t="s">
        <v>107</v>
      </c>
      <c r="BC22" s="68" t="s">
        <v>37</v>
      </c>
      <c r="BD22" s="68"/>
      <c r="BE22" s="67" t="s">
        <v>264</v>
      </c>
    </row>
    <row r="23" spans="1:57" s="2" customFormat="1" ht="15.95" customHeight="1" x14ac:dyDescent="0.25">
      <c r="A23" s="5"/>
      <c r="B23" s="10" t="str">
        <f t="shared" si="22"/>
        <v>R5RAR2TRUgloCNJ Puntos heroícos</v>
      </c>
      <c r="C23" s="6" t="s">
        <v>161</v>
      </c>
      <c r="D23" s="20" t="s">
        <v>162</v>
      </c>
      <c r="E23" s="20" t="s">
        <v>142</v>
      </c>
      <c r="F23" s="35">
        <v>5</v>
      </c>
      <c r="G23" s="36">
        <v>2</v>
      </c>
      <c r="H23" s="20" t="s">
        <v>163</v>
      </c>
      <c r="I23" s="20" t="s">
        <v>164</v>
      </c>
      <c r="J23" s="20" t="s">
        <v>143</v>
      </c>
      <c r="K23" s="20" t="s">
        <v>144</v>
      </c>
      <c r="L23" s="20" t="s">
        <v>71</v>
      </c>
      <c r="M23" s="20" t="s">
        <v>154</v>
      </c>
      <c r="N23" s="20" t="s">
        <v>165</v>
      </c>
      <c r="O23" s="20" t="s">
        <v>166</v>
      </c>
      <c r="P23" s="20" t="s">
        <v>10</v>
      </c>
      <c r="Q23" s="20" t="s">
        <v>10</v>
      </c>
      <c r="R23" s="20" t="s">
        <v>10</v>
      </c>
      <c r="S23" s="20" t="s">
        <v>10</v>
      </c>
      <c r="T23" s="20" t="s">
        <v>167</v>
      </c>
      <c r="U23" s="20" t="s">
        <v>168</v>
      </c>
      <c r="V23" s="20" t="s">
        <v>10</v>
      </c>
      <c r="W23" s="21" t="s">
        <v>135</v>
      </c>
      <c r="X23" s="22" t="s">
        <v>30</v>
      </c>
      <c r="Y23" s="23">
        <v>3</v>
      </c>
      <c r="Z23" s="22" t="s">
        <v>31</v>
      </c>
      <c r="AA23" s="23">
        <v>0</v>
      </c>
      <c r="AB23" s="22" t="s">
        <v>32</v>
      </c>
      <c r="AC23" s="23">
        <v>0</v>
      </c>
      <c r="AD23" s="22" t="s">
        <v>33</v>
      </c>
      <c r="AE23" s="23">
        <v>0</v>
      </c>
      <c r="AF23" s="22" t="s">
        <v>34</v>
      </c>
      <c r="AG23" s="23">
        <v>3</v>
      </c>
      <c r="AH23" s="22" t="s">
        <v>35</v>
      </c>
      <c r="AI23" s="23">
        <v>0</v>
      </c>
      <c r="AJ23" s="7" t="s">
        <v>10</v>
      </c>
      <c r="AK23" s="7" t="s">
        <v>10</v>
      </c>
      <c r="AL23" s="7" t="s">
        <v>96</v>
      </c>
      <c r="AM23" s="42">
        <v>2</v>
      </c>
      <c r="AN23" s="24">
        <v>1</v>
      </c>
      <c r="AO23" s="8" t="s">
        <v>10</v>
      </c>
      <c r="AP23" s="7" t="s">
        <v>10</v>
      </c>
      <c r="AQ23" s="7" t="s">
        <v>10</v>
      </c>
      <c r="AR23" s="7" t="s">
        <v>208</v>
      </c>
      <c r="AS23" s="7" t="s">
        <v>10</v>
      </c>
      <c r="AT23" s="7" t="s">
        <v>10</v>
      </c>
      <c r="AU23" s="7" t="s">
        <v>78</v>
      </c>
      <c r="AV23" s="9">
        <f t="shared" si="23"/>
        <v>3</v>
      </c>
      <c r="AW23" s="67" t="s">
        <v>172</v>
      </c>
      <c r="AX23" s="67" t="s">
        <v>17</v>
      </c>
      <c r="AY23" s="69">
        <v>43807</v>
      </c>
      <c r="AZ23" s="68"/>
      <c r="BA23" s="68"/>
      <c r="BB23" s="68" t="s">
        <v>108</v>
      </c>
      <c r="BC23" s="68" t="s">
        <v>38</v>
      </c>
      <c r="BD23" s="68"/>
      <c r="BE23" s="67" t="s">
        <v>264</v>
      </c>
    </row>
    <row r="24" spans="1:57" s="2" customFormat="1" ht="15.95" customHeight="1" x14ac:dyDescent="0.25">
      <c r="A24" s="5"/>
      <c r="B24" s="10" t="str">
        <f t="shared" ref="B24:B25" si="24">CONCATENATE("R",F24,"RAR",AM24,W24," ",C24)</f>
        <v>R5RAR1TRUgloMET Mente asegurada</v>
      </c>
      <c r="C24" s="6" t="s">
        <v>312</v>
      </c>
      <c r="D24" s="20" t="s">
        <v>313</v>
      </c>
      <c r="E24" s="20" t="s">
        <v>314</v>
      </c>
      <c r="F24" s="35">
        <v>5</v>
      </c>
      <c r="G24" s="36">
        <v>2</v>
      </c>
      <c r="H24" s="20" t="s">
        <v>36</v>
      </c>
      <c r="I24" s="20" t="s">
        <v>315</v>
      </c>
      <c r="J24" s="20" t="s">
        <v>143</v>
      </c>
      <c r="K24" s="20" t="s">
        <v>144</v>
      </c>
      <c r="L24" s="20" t="s">
        <v>71</v>
      </c>
      <c r="M24" s="20" t="s">
        <v>316</v>
      </c>
      <c r="N24" s="20" t="s">
        <v>317</v>
      </c>
      <c r="O24" s="20" t="s">
        <v>318</v>
      </c>
      <c r="P24" s="20" t="s">
        <v>10</v>
      </c>
      <c r="Q24" s="20" t="s">
        <v>10</v>
      </c>
      <c r="R24" s="20" t="s">
        <v>10</v>
      </c>
      <c r="S24" s="20" t="s">
        <v>10</v>
      </c>
      <c r="T24" s="20" t="s">
        <v>319</v>
      </c>
      <c r="U24" s="20" t="s">
        <v>10</v>
      </c>
      <c r="V24" s="20" t="s">
        <v>10</v>
      </c>
      <c r="W24" s="21" t="s">
        <v>136</v>
      </c>
      <c r="X24" s="22" t="s">
        <v>36</v>
      </c>
      <c r="Y24" s="23">
        <v>5</v>
      </c>
      <c r="Z24" s="22" t="s">
        <v>37</v>
      </c>
      <c r="AA24" s="23">
        <v>0</v>
      </c>
      <c r="AB24" s="22" t="s">
        <v>38</v>
      </c>
      <c r="AC24" s="23">
        <v>0</v>
      </c>
      <c r="AD24" s="22" t="s">
        <v>39</v>
      </c>
      <c r="AE24" s="23">
        <v>0</v>
      </c>
      <c r="AF24" s="22" t="s">
        <v>40</v>
      </c>
      <c r="AG24" s="23">
        <v>0</v>
      </c>
      <c r="AH24" s="22" t="s">
        <v>41</v>
      </c>
      <c r="AI24" s="23">
        <v>0</v>
      </c>
      <c r="AJ24" s="7" t="s">
        <v>10</v>
      </c>
      <c r="AK24" s="7" t="s">
        <v>10</v>
      </c>
      <c r="AL24" s="7" t="s">
        <v>102</v>
      </c>
      <c r="AM24" s="42">
        <v>1</v>
      </c>
      <c r="AN24" s="24">
        <v>1</v>
      </c>
      <c r="AO24" s="8" t="s">
        <v>10</v>
      </c>
      <c r="AP24" s="7" t="s">
        <v>10</v>
      </c>
      <c r="AQ24" s="7" t="s">
        <v>10</v>
      </c>
      <c r="AR24" s="7" t="s">
        <v>208</v>
      </c>
      <c r="AS24" s="7" t="s">
        <v>10</v>
      </c>
      <c r="AT24" s="7" t="s">
        <v>10</v>
      </c>
      <c r="AU24" s="7" t="s">
        <v>79</v>
      </c>
      <c r="AV24" s="9">
        <f t="shared" ref="AV24:AV25" si="25">MAX(Y24,AA24,AC24,AE24,AG24,AI24)</f>
        <v>5</v>
      </c>
      <c r="AW24" s="67" t="s">
        <v>171</v>
      </c>
      <c r="AX24" s="67" t="s">
        <v>17</v>
      </c>
      <c r="AY24" s="69">
        <v>43807</v>
      </c>
      <c r="AZ24" s="68"/>
      <c r="BA24" s="68"/>
      <c r="BB24" s="68" t="s">
        <v>109</v>
      </c>
      <c r="BC24" s="68" t="s">
        <v>39</v>
      </c>
      <c r="BD24" s="68"/>
      <c r="BE24" s="67" t="s">
        <v>264</v>
      </c>
    </row>
    <row r="25" spans="1:57" s="2" customFormat="1" ht="15.95" customHeight="1" x14ac:dyDescent="0.25">
      <c r="A25" s="5"/>
      <c r="B25" s="10" t="str">
        <f t="shared" si="24"/>
        <v>R5RAR1TRUgloHCH Disfraz mágico</v>
      </c>
      <c r="C25" s="6" t="s">
        <v>335</v>
      </c>
      <c r="D25" s="20" t="s">
        <v>336</v>
      </c>
      <c r="E25" s="20" t="s">
        <v>169</v>
      </c>
      <c r="F25" s="35">
        <v>5</v>
      </c>
      <c r="G25" s="36">
        <v>1</v>
      </c>
      <c r="H25" s="20" t="s">
        <v>46</v>
      </c>
      <c r="I25" s="20" t="s">
        <v>337</v>
      </c>
      <c r="J25" s="20" t="s">
        <v>143</v>
      </c>
      <c r="K25" s="20" t="s">
        <v>144</v>
      </c>
      <c r="L25" s="20" t="s">
        <v>77</v>
      </c>
      <c r="M25" s="20" t="s">
        <v>145</v>
      </c>
      <c r="N25" s="20" t="s">
        <v>170</v>
      </c>
      <c r="O25" s="20" t="s">
        <v>338</v>
      </c>
      <c r="P25" s="20" t="s">
        <v>10</v>
      </c>
      <c r="Q25" s="20" t="s">
        <v>340</v>
      </c>
      <c r="R25" s="20" t="s">
        <v>10</v>
      </c>
      <c r="S25" s="20" t="s">
        <v>10</v>
      </c>
      <c r="T25" s="20" t="s">
        <v>339</v>
      </c>
      <c r="U25" s="20" t="s">
        <v>10</v>
      </c>
      <c r="V25" s="20" t="s">
        <v>10</v>
      </c>
      <c r="W25" s="21" t="s">
        <v>137</v>
      </c>
      <c r="X25" s="22" t="s">
        <v>42</v>
      </c>
      <c r="Y25" s="23">
        <v>0</v>
      </c>
      <c r="Z25" s="22" t="s">
        <v>43</v>
      </c>
      <c r="AA25" s="23">
        <v>0</v>
      </c>
      <c r="AB25" s="22" t="s">
        <v>44</v>
      </c>
      <c r="AC25" s="23">
        <v>0</v>
      </c>
      <c r="AD25" s="22" t="s">
        <v>45</v>
      </c>
      <c r="AE25" s="23">
        <v>0</v>
      </c>
      <c r="AF25" s="22" t="s">
        <v>46</v>
      </c>
      <c r="AG25" s="23">
        <v>2</v>
      </c>
      <c r="AH25" s="22" t="s">
        <v>47</v>
      </c>
      <c r="AI25" s="23">
        <v>0</v>
      </c>
      <c r="AJ25" s="7" t="s">
        <v>10</v>
      </c>
      <c r="AK25" s="7" t="s">
        <v>10</v>
      </c>
      <c r="AL25" s="7" t="s">
        <v>104</v>
      </c>
      <c r="AM25" s="42">
        <v>1</v>
      </c>
      <c r="AN25" s="24">
        <v>1</v>
      </c>
      <c r="AO25" s="8" t="s">
        <v>10</v>
      </c>
      <c r="AP25" s="7" t="s">
        <v>10</v>
      </c>
      <c r="AQ25" s="7" t="s">
        <v>10</v>
      </c>
      <c r="AR25" s="7" t="s">
        <v>208</v>
      </c>
      <c r="AS25" s="7" t="s">
        <v>10</v>
      </c>
      <c r="AT25" s="7" t="s">
        <v>10</v>
      </c>
      <c r="AU25" s="7" t="s">
        <v>78</v>
      </c>
      <c r="AV25" s="9">
        <f t="shared" si="25"/>
        <v>2</v>
      </c>
      <c r="AW25" s="67" t="s">
        <v>173</v>
      </c>
      <c r="AX25" s="67" t="s">
        <v>17</v>
      </c>
      <c r="AY25" s="69">
        <v>43807</v>
      </c>
      <c r="AZ25" s="68"/>
      <c r="BA25" s="68"/>
      <c r="BB25" s="68" t="s">
        <v>110</v>
      </c>
      <c r="BC25" s="68" t="s">
        <v>40</v>
      </c>
      <c r="BD25" s="68"/>
      <c r="BE25" s="67" t="s">
        <v>264</v>
      </c>
    </row>
    <row r="26" spans="1:57" s="2" customFormat="1" ht="15.95" customHeight="1" x14ac:dyDescent="0.25">
      <c r="A26" s="5"/>
      <c r="B26" s="10" t="str">
        <f t="shared" ref="B26:B29" si="26">CONCATENATE("R",F26,"RAR",AM26,W26," ",C26)</f>
        <v>R5RAR16TRUgloHCH Espíritu del liche</v>
      </c>
      <c r="C26" s="6" t="s">
        <v>174</v>
      </c>
      <c r="D26" s="20" t="s">
        <v>175</v>
      </c>
      <c r="E26" s="20" t="s">
        <v>169</v>
      </c>
      <c r="F26" s="35">
        <v>5</v>
      </c>
      <c r="G26" s="36">
        <v>3</v>
      </c>
      <c r="H26" s="20" t="s">
        <v>176</v>
      </c>
      <c r="I26" s="20" t="s">
        <v>177</v>
      </c>
      <c r="J26" s="20" t="s">
        <v>143</v>
      </c>
      <c r="K26" s="20" t="s">
        <v>178</v>
      </c>
      <c r="L26" s="20" t="s">
        <v>77</v>
      </c>
      <c r="M26" s="20" t="s">
        <v>145</v>
      </c>
      <c r="N26" s="20" t="s">
        <v>170</v>
      </c>
      <c r="O26" s="20" t="s">
        <v>179</v>
      </c>
      <c r="P26" s="20" t="s">
        <v>145</v>
      </c>
      <c r="Q26" s="20" t="s">
        <v>180</v>
      </c>
      <c r="R26" s="20" t="s">
        <v>10</v>
      </c>
      <c r="S26" s="20" t="s">
        <v>10</v>
      </c>
      <c r="T26" s="20" t="s">
        <v>181</v>
      </c>
      <c r="U26" s="20" t="s">
        <v>10</v>
      </c>
      <c r="V26" s="20" t="s">
        <v>182</v>
      </c>
      <c r="W26" s="21" t="s">
        <v>137</v>
      </c>
      <c r="X26" s="22" t="s">
        <v>42</v>
      </c>
      <c r="Y26" s="23">
        <v>105</v>
      </c>
      <c r="Z26" s="22" t="s">
        <v>43</v>
      </c>
      <c r="AA26" s="23">
        <v>0</v>
      </c>
      <c r="AB26" s="22" t="s">
        <v>44</v>
      </c>
      <c r="AC26" s="23">
        <v>0</v>
      </c>
      <c r="AD26" s="22" t="s">
        <v>45</v>
      </c>
      <c r="AE26" s="23">
        <v>0</v>
      </c>
      <c r="AF26" s="22" t="s">
        <v>46</v>
      </c>
      <c r="AG26" s="23">
        <v>105</v>
      </c>
      <c r="AH26" s="22" t="s">
        <v>47</v>
      </c>
      <c r="AI26" s="23">
        <v>0</v>
      </c>
      <c r="AJ26" s="7" t="s">
        <v>10</v>
      </c>
      <c r="AK26" s="7" t="s">
        <v>10</v>
      </c>
      <c r="AL26" s="7" t="s">
        <v>105</v>
      </c>
      <c r="AM26" s="42">
        <v>16</v>
      </c>
      <c r="AN26" s="24">
        <v>1</v>
      </c>
      <c r="AO26" s="8" t="s">
        <v>10</v>
      </c>
      <c r="AP26" s="7" t="s">
        <v>10</v>
      </c>
      <c r="AQ26" s="7" t="s">
        <v>10</v>
      </c>
      <c r="AR26" s="7" t="s">
        <v>208</v>
      </c>
      <c r="AS26" s="7" t="s">
        <v>10</v>
      </c>
      <c r="AT26" s="7" t="s">
        <v>10</v>
      </c>
      <c r="AU26" s="7" t="s">
        <v>76</v>
      </c>
      <c r="AV26" s="9">
        <f t="shared" si="0"/>
        <v>105</v>
      </c>
      <c r="AW26" s="67" t="s">
        <v>173</v>
      </c>
      <c r="AX26" s="67" t="s">
        <v>17</v>
      </c>
      <c r="AY26" s="69">
        <v>43807</v>
      </c>
      <c r="AZ26" s="68"/>
      <c r="BA26" s="68"/>
      <c r="BB26" s="68" t="s">
        <v>111</v>
      </c>
      <c r="BC26" s="68" t="s">
        <v>41</v>
      </c>
      <c r="BD26" s="68"/>
      <c r="BE26" s="67" t="s">
        <v>264</v>
      </c>
    </row>
    <row r="27" spans="1:57" s="2" customFormat="1" ht="15.95" customHeight="1" x14ac:dyDescent="0.25">
      <c r="A27" s="5"/>
      <c r="B27" s="10" t="str">
        <f t="shared" si="26"/>
        <v>R6RAR1TRUgloHCH Anillo de fuego</v>
      </c>
      <c r="C27" s="6" t="s">
        <v>363</v>
      </c>
      <c r="D27" s="20" t="s">
        <v>364</v>
      </c>
      <c r="E27" s="20" t="s">
        <v>365</v>
      </c>
      <c r="F27" s="35">
        <v>6</v>
      </c>
      <c r="G27" s="36">
        <v>1</v>
      </c>
      <c r="H27" s="20" t="s">
        <v>44</v>
      </c>
      <c r="I27" s="20" t="s">
        <v>366</v>
      </c>
      <c r="J27" s="20" t="s">
        <v>143</v>
      </c>
      <c r="K27" s="20" t="s">
        <v>144</v>
      </c>
      <c r="L27" s="20" t="s">
        <v>77</v>
      </c>
      <c r="M27" s="20" t="s">
        <v>154</v>
      </c>
      <c r="N27" s="20" t="s">
        <v>170</v>
      </c>
      <c r="O27" s="20" t="s">
        <v>370</v>
      </c>
      <c r="P27" s="20" t="s">
        <v>10</v>
      </c>
      <c r="Q27" s="20" t="s">
        <v>10</v>
      </c>
      <c r="R27" s="20" t="s">
        <v>10</v>
      </c>
      <c r="S27" s="20" t="s">
        <v>10</v>
      </c>
      <c r="T27" s="20" t="s">
        <v>368</v>
      </c>
      <c r="U27" s="20" t="s">
        <v>367</v>
      </c>
      <c r="V27" s="20" t="s">
        <v>369</v>
      </c>
      <c r="W27" s="21" t="s">
        <v>137</v>
      </c>
      <c r="X27" s="22" t="s">
        <v>42</v>
      </c>
      <c r="Y27" s="23">
        <v>0</v>
      </c>
      <c r="Z27" s="22" t="s">
        <v>43</v>
      </c>
      <c r="AA27" s="23">
        <v>0</v>
      </c>
      <c r="AB27" s="22" t="s">
        <v>44</v>
      </c>
      <c r="AC27" s="23">
        <v>8</v>
      </c>
      <c r="AD27" s="22" t="s">
        <v>45</v>
      </c>
      <c r="AE27" s="23">
        <v>0</v>
      </c>
      <c r="AF27" s="22" t="s">
        <v>46</v>
      </c>
      <c r="AG27" s="23">
        <v>0</v>
      </c>
      <c r="AH27" s="22" t="s">
        <v>47</v>
      </c>
      <c r="AI27" s="23">
        <v>0</v>
      </c>
      <c r="AJ27" s="7" t="s">
        <v>10</v>
      </c>
      <c r="AK27" s="7" t="s">
        <v>10</v>
      </c>
      <c r="AL27" s="7" t="s">
        <v>104</v>
      </c>
      <c r="AM27" s="42">
        <v>1</v>
      </c>
      <c r="AN27" s="24">
        <v>1</v>
      </c>
      <c r="AO27" s="8" t="s">
        <v>10</v>
      </c>
      <c r="AP27" s="7" t="s">
        <v>10</v>
      </c>
      <c r="AQ27" s="7" t="s">
        <v>10</v>
      </c>
      <c r="AR27" s="7" t="s">
        <v>208</v>
      </c>
      <c r="AS27" s="7" t="s">
        <v>10</v>
      </c>
      <c r="AT27" s="7" t="s">
        <v>10</v>
      </c>
      <c r="AU27" s="7" t="s">
        <v>76</v>
      </c>
      <c r="AV27" s="9">
        <f t="shared" si="0"/>
        <v>8</v>
      </c>
      <c r="AW27" s="67" t="s">
        <v>171</v>
      </c>
      <c r="AX27" s="67" t="s">
        <v>17</v>
      </c>
      <c r="AY27" s="69">
        <v>45344</v>
      </c>
      <c r="AZ27" s="68"/>
      <c r="BA27" s="68"/>
      <c r="BB27" s="68"/>
      <c r="BC27" s="68" t="s">
        <v>42</v>
      </c>
      <c r="BD27" s="68"/>
      <c r="BE27" s="67"/>
    </row>
    <row r="28" spans="1:57" s="2" customFormat="1" ht="15.95" customHeight="1" x14ac:dyDescent="0.25">
      <c r="A28" s="5"/>
      <c r="B28" s="10" t="str">
        <f t="shared" ref="B28" si="27">CONCATENATE("R",F28,"RAR",AM28,W28," ",C28)</f>
        <v>R6RAR2TRUgloHCH Infierno</v>
      </c>
      <c r="C28" s="6" t="s">
        <v>406</v>
      </c>
      <c r="D28" s="20" t="s">
        <v>411</v>
      </c>
      <c r="E28" s="20" t="s">
        <v>365</v>
      </c>
      <c r="F28" s="35">
        <v>6</v>
      </c>
      <c r="G28" s="36">
        <v>2</v>
      </c>
      <c r="H28" s="20" t="s">
        <v>44</v>
      </c>
      <c r="I28" s="20" t="s">
        <v>366</v>
      </c>
      <c r="J28" s="20" t="s">
        <v>143</v>
      </c>
      <c r="K28" s="20" t="s">
        <v>198</v>
      </c>
      <c r="L28" s="20" t="s">
        <v>71</v>
      </c>
      <c r="M28" s="20" t="s">
        <v>199</v>
      </c>
      <c r="N28" s="20" t="s">
        <v>412</v>
      </c>
      <c r="O28" s="20" t="s">
        <v>413</v>
      </c>
      <c r="P28" s="20" t="s">
        <v>10</v>
      </c>
      <c r="Q28" s="20" t="s">
        <v>408</v>
      </c>
      <c r="R28" s="20" t="s">
        <v>409</v>
      </c>
      <c r="S28" s="20" t="s">
        <v>10</v>
      </c>
      <c r="T28" s="20" t="s">
        <v>414</v>
      </c>
      <c r="U28" s="20" t="s">
        <v>410</v>
      </c>
      <c r="V28" s="20" t="s">
        <v>10</v>
      </c>
      <c r="W28" s="21" t="s">
        <v>137</v>
      </c>
      <c r="X28" s="22" t="s">
        <v>42</v>
      </c>
      <c r="Y28" s="23">
        <v>0</v>
      </c>
      <c r="Z28" s="22" t="s">
        <v>43</v>
      </c>
      <c r="AA28" s="23">
        <v>0</v>
      </c>
      <c r="AB28" s="22" t="s">
        <v>44</v>
      </c>
      <c r="AC28" s="23">
        <v>18</v>
      </c>
      <c r="AD28" s="22" t="s">
        <v>45</v>
      </c>
      <c r="AE28" s="23">
        <v>0</v>
      </c>
      <c r="AF28" s="22" t="s">
        <v>46</v>
      </c>
      <c r="AG28" s="23">
        <v>0</v>
      </c>
      <c r="AH28" s="22" t="s">
        <v>47</v>
      </c>
      <c r="AI28" s="23">
        <v>0</v>
      </c>
      <c r="AJ28" s="7" t="s">
        <v>10</v>
      </c>
      <c r="AK28" s="7" t="s">
        <v>10</v>
      </c>
      <c r="AL28" s="7" t="s">
        <v>105</v>
      </c>
      <c r="AM28" s="42">
        <v>2</v>
      </c>
      <c r="AN28" s="24">
        <v>1</v>
      </c>
      <c r="AO28" s="8" t="s">
        <v>10</v>
      </c>
      <c r="AP28" s="7" t="s">
        <v>10</v>
      </c>
      <c r="AQ28" s="7" t="s">
        <v>10</v>
      </c>
      <c r="AR28" s="7" t="s">
        <v>208</v>
      </c>
      <c r="AS28" s="7" t="s">
        <v>10</v>
      </c>
      <c r="AT28" s="7" t="s">
        <v>10</v>
      </c>
      <c r="AU28" s="7" t="s">
        <v>83</v>
      </c>
      <c r="AV28" s="9">
        <f t="shared" ref="AV28" si="28">MAX(Y28,AA28,AC28,AE28,AG28,AI28)</f>
        <v>18</v>
      </c>
      <c r="AW28" s="67" t="s">
        <v>171</v>
      </c>
      <c r="AX28" s="67" t="s">
        <v>17</v>
      </c>
      <c r="AY28" s="69">
        <v>45373</v>
      </c>
      <c r="AZ28" s="68"/>
      <c r="BA28" s="68"/>
      <c r="BB28" s="68"/>
      <c r="BC28" s="68" t="s">
        <v>43</v>
      </c>
      <c r="BD28" s="68"/>
      <c r="BE28" s="67"/>
    </row>
    <row r="29" spans="1:57" s="2" customFormat="1" ht="15.95" customHeight="1" x14ac:dyDescent="0.25">
      <c r="A29" s="5"/>
      <c r="B29" s="10" t="str">
        <f t="shared" si="26"/>
        <v>R6RAR1TRUgloHCH Santuario de magia</v>
      </c>
      <c r="C29" s="6" t="s">
        <v>379</v>
      </c>
      <c r="D29" s="20" t="s">
        <v>380</v>
      </c>
      <c r="E29" s="20" t="s">
        <v>372</v>
      </c>
      <c r="F29" s="35">
        <v>6</v>
      </c>
      <c r="G29" s="36">
        <v>2</v>
      </c>
      <c r="H29" s="20" t="s">
        <v>46</v>
      </c>
      <c r="I29" s="20" t="s">
        <v>381</v>
      </c>
      <c r="J29" s="20" t="s">
        <v>143</v>
      </c>
      <c r="K29" s="20" t="s">
        <v>152</v>
      </c>
      <c r="L29" s="20" t="s">
        <v>77</v>
      </c>
      <c r="M29" s="20" t="s">
        <v>154</v>
      </c>
      <c r="N29" s="20" t="s">
        <v>382</v>
      </c>
      <c r="O29" s="20" t="s">
        <v>384</v>
      </c>
      <c r="P29" s="20" t="s">
        <v>10</v>
      </c>
      <c r="Q29" s="20" t="s">
        <v>377</v>
      </c>
      <c r="R29" s="20" t="s">
        <v>10</v>
      </c>
      <c r="S29" s="20" t="s">
        <v>10</v>
      </c>
      <c r="T29" s="20" t="s">
        <v>383</v>
      </c>
      <c r="U29" s="20" t="s">
        <v>10</v>
      </c>
      <c r="V29" s="20" t="s">
        <v>10</v>
      </c>
      <c r="W29" s="21" t="s">
        <v>137</v>
      </c>
      <c r="X29" s="22" t="s">
        <v>42</v>
      </c>
      <c r="Y29" s="23">
        <v>0</v>
      </c>
      <c r="Z29" s="22" t="s">
        <v>43</v>
      </c>
      <c r="AA29" s="23">
        <v>0</v>
      </c>
      <c r="AB29" s="22" t="s">
        <v>44</v>
      </c>
      <c r="AC29" s="23">
        <v>0</v>
      </c>
      <c r="AD29" s="22" t="s">
        <v>45</v>
      </c>
      <c r="AE29" s="23">
        <v>0</v>
      </c>
      <c r="AF29" s="22" t="s">
        <v>46</v>
      </c>
      <c r="AG29" s="23">
        <v>7</v>
      </c>
      <c r="AH29" s="22" t="s">
        <v>47</v>
      </c>
      <c r="AI29" s="23">
        <v>0</v>
      </c>
      <c r="AJ29" s="7" t="s">
        <v>10</v>
      </c>
      <c r="AK29" s="7" t="s">
        <v>10</v>
      </c>
      <c r="AL29" s="7" t="s">
        <v>104</v>
      </c>
      <c r="AM29" s="42">
        <v>1</v>
      </c>
      <c r="AN29" s="24">
        <v>1</v>
      </c>
      <c r="AO29" s="8" t="s">
        <v>10</v>
      </c>
      <c r="AP29" s="7" t="s">
        <v>10</v>
      </c>
      <c r="AQ29" s="7" t="s">
        <v>10</v>
      </c>
      <c r="AR29" s="7" t="s">
        <v>208</v>
      </c>
      <c r="AS29" s="7" t="s">
        <v>10</v>
      </c>
      <c r="AT29" s="7" t="s">
        <v>10</v>
      </c>
      <c r="AU29" s="7" t="s">
        <v>80</v>
      </c>
      <c r="AV29" s="9">
        <f t="shared" si="0"/>
        <v>7</v>
      </c>
      <c r="AW29" s="67" t="s">
        <v>171</v>
      </c>
      <c r="AX29" s="67" t="s">
        <v>17</v>
      </c>
      <c r="AY29" s="69">
        <v>45344</v>
      </c>
      <c r="AZ29" s="68"/>
      <c r="BA29" s="68"/>
      <c r="BB29" s="68"/>
      <c r="BC29" s="68" t="s">
        <v>44</v>
      </c>
      <c r="BD29" s="68"/>
      <c r="BE29" s="67"/>
    </row>
    <row r="30" spans="1:57" s="2" customFormat="1" ht="15.95" customHeight="1" x14ac:dyDescent="0.25">
      <c r="A30" s="5"/>
      <c r="B30" s="10" t="str">
        <f t="shared" ref="B30" si="29">CONCATENATE("R",F30,"RAR",AM30,W30," ",C30)</f>
        <v>R6RAR1TRUgloHCH Suelo congelado</v>
      </c>
      <c r="C30" s="6" t="s">
        <v>371</v>
      </c>
      <c r="D30" s="20" t="s">
        <v>373</v>
      </c>
      <c r="E30" s="20" t="s">
        <v>372</v>
      </c>
      <c r="F30" s="35">
        <v>6</v>
      </c>
      <c r="G30" s="36">
        <v>1</v>
      </c>
      <c r="H30" s="20" t="s">
        <v>374</v>
      </c>
      <c r="I30" s="20" t="s">
        <v>375</v>
      </c>
      <c r="J30" s="20" t="s">
        <v>143</v>
      </c>
      <c r="K30" s="20" t="s">
        <v>152</v>
      </c>
      <c r="L30" s="20" t="s">
        <v>77</v>
      </c>
      <c r="M30" s="20" t="s">
        <v>154</v>
      </c>
      <c r="N30" s="20" t="s">
        <v>407</v>
      </c>
      <c r="O30" s="20" t="s">
        <v>376</v>
      </c>
      <c r="P30" s="20" t="s">
        <v>10</v>
      </c>
      <c r="Q30" s="20" t="s">
        <v>377</v>
      </c>
      <c r="R30" s="20" t="s">
        <v>10</v>
      </c>
      <c r="S30" s="20" t="s">
        <v>10</v>
      </c>
      <c r="T30" s="20" t="s">
        <v>378</v>
      </c>
      <c r="U30" s="20" t="s">
        <v>10</v>
      </c>
      <c r="V30" s="20" t="s">
        <v>10</v>
      </c>
      <c r="W30" s="21" t="s">
        <v>137</v>
      </c>
      <c r="X30" s="22" t="s">
        <v>42</v>
      </c>
      <c r="Y30" s="23">
        <v>3</v>
      </c>
      <c r="Z30" s="22" t="s">
        <v>43</v>
      </c>
      <c r="AA30" s="23">
        <v>3</v>
      </c>
      <c r="AB30" s="22" t="s">
        <v>44</v>
      </c>
      <c r="AC30" s="23">
        <v>0</v>
      </c>
      <c r="AD30" s="22" t="s">
        <v>45</v>
      </c>
      <c r="AE30" s="23">
        <v>0</v>
      </c>
      <c r="AF30" s="22" t="s">
        <v>46</v>
      </c>
      <c r="AG30" s="23">
        <v>0</v>
      </c>
      <c r="AH30" s="22" t="s">
        <v>47</v>
      </c>
      <c r="AI30" s="23">
        <v>0</v>
      </c>
      <c r="AJ30" s="7" t="s">
        <v>10</v>
      </c>
      <c r="AK30" s="7" t="s">
        <v>10</v>
      </c>
      <c r="AL30" s="7" t="s">
        <v>104</v>
      </c>
      <c r="AM30" s="42">
        <v>1</v>
      </c>
      <c r="AN30" s="24">
        <v>1</v>
      </c>
      <c r="AO30" s="8" t="s">
        <v>10</v>
      </c>
      <c r="AP30" s="7" t="s">
        <v>10</v>
      </c>
      <c r="AQ30" s="7" t="s">
        <v>10</v>
      </c>
      <c r="AR30" s="7" t="s">
        <v>208</v>
      </c>
      <c r="AS30" s="7" t="s">
        <v>10</v>
      </c>
      <c r="AT30" s="7" t="s">
        <v>10</v>
      </c>
      <c r="AU30" s="7" t="s">
        <v>68</v>
      </c>
      <c r="AV30" s="9">
        <f t="shared" ref="AV30" si="30">MAX(Y30,AA30,AC30,AE30,AG30,AI30)</f>
        <v>3</v>
      </c>
      <c r="AW30" s="67" t="s">
        <v>171</v>
      </c>
      <c r="AX30" s="67" t="s">
        <v>17</v>
      </c>
      <c r="AY30" s="69">
        <v>45344</v>
      </c>
      <c r="AZ30" s="68"/>
      <c r="BA30" s="68"/>
      <c r="BB30" s="68"/>
      <c r="BC30" s="68" t="s">
        <v>45</v>
      </c>
      <c r="BD30" s="68"/>
      <c r="BE30" s="67"/>
    </row>
    <row r="31" spans="1:57" s="2" customFormat="1" ht="15.95" customHeight="1" x14ac:dyDescent="0.25">
      <c r="A31" s="5"/>
      <c r="B31" s="10" t="str">
        <f t="shared" si="21"/>
        <v>R5RAR2TRUgloFEN Álgebra básica</v>
      </c>
      <c r="C31" s="6" t="s">
        <v>322</v>
      </c>
      <c r="D31" s="20" t="s">
        <v>324</v>
      </c>
      <c r="E31" s="20" t="s">
        <v>320</v>
      </c>
      <c r="F31" s="35">
        <v>5</v>
      </c>
      <c r="G31" s="36">
        <v>3</v>
      </c>
      <c r="H31" s="20" t="s">
        <v>52</v>
      </c>
      <c r="I31" s="20" t="s">
        <v>326</v>
      </c>
      <c r="J31" s="20" t="s">
        <v>192</v>
      </c>
      <c r="K31" s="20" t="s">
        <v>178</v>
      </c>
      <c r="L31" s="20" t="s">
        <v>77</v>
      </c>
      <c r="M31" s="20" t="s">
        <v>199</v>
      </c>
      <c r="N31" s="20" t="s">
        <v>178</v>
      </c>
      <c r="O31" s="20" t="s">
        <v>330</v>
      </c>
      <c r="P31" s="20" t="s">
        <v>10</v>
      </c>
      <c r="Q31" s="20" t="s">
        <v>10</v>
      </c>
      <c r="R31" s="20" t="s">
        <v>10</v>
      </c>
      <c r="S31" s="20" t="s">
        <v>10</v>
      </c>
      <c r="T31" s="20" t="s">
        <v>329</v>
      </c>
      <c r="U31" s="20" t="s">
        <v>10</v>
      </c>
      <c r="V31" s="20" t="s">
        <v>10</v>
      </c>
      <c r="W31" s="21" t="s">
        <v>138</v>
      </c>
      <c r="X31" s="22" t="s">
        <v>48</v>
      </c>
      <c r="Y31" s="23">
        <v>0</v>
      </c>
      <c r="Z31" s="22" t="s">
        <v>49</v>
      </c>
      <c r="AA31" s="23">
        <v>0</v>
      </c>
      <c r="AB31" s="22" t="s">
        <v>50</v>
      </c>
      <c r="AC31" s="23">
        <v>0</v>
      </c>
      <c r="AD31" s="22" t="s">
        <v>51</v>
      </c>
      <c r="AE31" s="23">
        <v>0</v>
      </c>
      <c r="AF31" s="22" t="s">
        <v>52</v>
      </c>
      <c r="AG31" s="23">
        <v>3</v>
      </c>
      <c r="AH31" s="22" t="s">
        <v>53</v>
      </c>
      <c r="AI31" s="23">
        <v>0</v>
      </c>
      <c r="AJ31" s="7" t="s">
        <v>10</v>
      </c>
      <c r="AK31" s="7" t="s">
        <v>10</v>
      </c>
      <c r="AL31" s="7" t="s">
        <v>96</v>
      </c>
      <c r="AM31" s="42">
        <v>2</v>
      </c>
      <c r="AN31" s="24">
        <v>1</v>
      </c>
      <c r="AO31" s="8" t="s">
        <v>10</v>
      </c>
      <c r="AP31" s="7" t="s">
        <v>10</v>
      </c>
      <c r="AQ31" s="7" t="s">
        <v>10</v>
      </c>
      <c r="AR31" s="7" t="s">
        <v>208</v>
      </c>
      <c r="AS31" s="7" t="s">
        <v>10</v>
      </c>
      <c r="AT31" s="7" t="s">
        <v>10</v>
      </c>
      <c r="AU31" s="7" t="s">
        <v>83</v>
      </c>
      <c r="AV31" s="9">
        <f>MAX(Y31,AA31,AC31,AE31,AG31,AI31)</f>
        <v>3</v>
      </c>
      <c r="AW31" s="67" t="s">
        <v>172</v>
      </c>
      <c r="AX31" s="67" t="s">
        <v>17</v>
      </c>
      <c r="AY31" s="69">
        <v>43807</v>
      </c>
      <c r="AZ31" s="68"/>
      <c r="BA31" s="68"/>
      <c r="BB31" s="68"/>
      <c r="BC31" s="68" t="s">
        <v>46</v>
      </c>
      <c r="BD31" s="68"/>
      <c r="BE31" s="67"/>
    </row>
    <row r="32" spans="1:57" s="2" customFormat="1" ht="15.95" customHeight="1" x14ac:dyDescent="0.25">
      <c r="A32" s="5"/>
      <c r="B32" s="10" t="str">
        <f t="shared" ref="B32" si="31">CONCATENATE("R",F32,"RAR",AM32,W32," ",C32)</f>
        <v>R5RAR1TRUgloFEN Física básica</v>
      </c>
      <c r="C32" s="6" t="s">
        <v>321</v>
      </c>
      <c r="D32" s="20" t="s">
        <v>323</v>
      </c>
      <c r="E32" s="20" t="s">
        <v>320</v>
      </c>
      <c r="F32" s="35">
        <v>5</v>
      </c>
      <c r="G32" s="36">
        <v>2</v>
      </c>
      <c r="H32" s="20" t="s">
        <v>52</v>
      </c>
      <c r="I32" s="20" t="s">
        <v>325</v>
      </c>
      <c r="J32" s="20" t="s">
        <v>192</v>
      </c>
      <c r="K32" s="20" t="s">
        <v>178</v>
      </c>
      <c r="L32" s="20" t="s">
        <v>77</v>
      </c>
      <c r="M32" s="20" t="s">
        <v>199</v>
      </c>
      <c r="N32" s="20" t="s">
        <v>178</v>
      </c>
      <c r="O32" s="20" t="s">
        <v>327</v>
      </c>
      <c r="P32" s="20" t="s">
        <v>10</v>
      </c>
      <c r="Q32" s="20" t="s">
        <v>10</v>
      </c>
      <c r="R32" s="20" t="s">
        <v>10</v>
      </c>
      <c r="S32" s="20" t="s">
        <v>10</v>
      </c>
      <c r="T32" s="20" t="s">
        <v>328</v>
      </c>
      <c r="U32" s="20" t="s">
        <v>10</v>
      </c>
      <c r="V32" s="20" t="s">
        <v>10</v>
      </c>
      <c r="W32" s="21" t="s">
        <v>138</v>
      </c>
      <c r="X32" s="22" t="s">
        <v>48</v>
      </c>
      <c r="Y32" s="23">
        <v>0</v>
      </c>
      <c r="Z32" s="22" t="s">
        <v>49</v>
      </c>
      <c r="AA32" s="23">
        <v>0</v>
      </c>
      <c r="AB32" s="22" t="s">
        <v>50</v>
      </c>
      <c r="AC32" s="23">
        <v>0</v>
      </c>
      <c r="AD32" s="22" t="s">
        <v>51</v>
      </c>
      <c r="AE32" s="23">
        <v>0</v>
      </c>
      <c r="AF32" s="22" t="s">
        <v>52</v>
      </c>
      <c r="AG32" s="23">
        <v>2</v>
      </c>
      <c r="AH32" s="22" t="s">
        <v>53</v>
      </c>
      <c r="AI32" s="23">
        <v>0</v>
      </c>
      <c r="AJ32" s="7" t="s">
        <v>10</v>
      </c>
      <c r="AK32" s="7" t="s">
        <v>10</v>
      </c>
      <c r="AL32" s="7" t="s">
        <v>96</v>
      </c>
      <c r="AM32" s="42">
        <v>1</v>
      </c>
      <c r="AN32" s="24">
        <v>1</v>
      </c>
      <c r="AO32" s="8" t="s">
        <v>10</v>
      </c>
      <c r="AP32" s="7" t="s">
        <v>10</v>
      </c>
      <c r="AQ32" s="7" t="s">
        <v>10</v>
      </c>
      <c r="AR32" s="7" t="s">
        <v>208</v>
      </c>
      <c r="AS32" s="7" t="s">
        <v>10</v>
      </c>
      <c r="AT32" s="7" t="s">
        <v>10</v>
      </c>
      <c r="AU32" s="7" t="s">
        <v>78</v>
      </c>
      <c r="AV32" s="9">
        <f>MAX(Y32,AA32,AC32,AE32,AG32,AI32)</f>
        <v>2</v>
      </c>
      <c r="AW32" s="67" t="s">
        <v>172</v>
      </c>
      <c r="AX32" s="67" t="s">
        <v>17</v>
      </c>
      <c r="AY32" s="69">
        <v>43807</v>
      </c>
      <c r="AZ32" s="68"/>
      <c r="BA32" s="68"/>
      <c r="BB32" s="68"/>
      <c r="BC32" s="68" t="s">
        <v>47</v>
      </c>
      <c r="BD32" s="68"/>
      <c r="BE32" s="67"/>
    </row>
    <row r="33" spans="1:57" s="2" customFormat="1" ht="15.95" customHeight="1" x14ac:dyDescent="0.25">
      <c r="A33" s="5"/>
      <c r="B33" s="10" t="str">
        <f t="shared" ref="B33" si="32">CONCATENATE("R",F33,"RAR",AM33,W33," ",C33)</f>
        <v>R5RAR1TRUgloFEN Resistencia de materiales</v>
      </c>
      <c r="C33" s="6" t="s">
        <v>331</v>
      </c>
      <c r="D33" s="20" t="s">
        <v>334</v>
      </c>
      <c r="E33" s="20" t="s">
        <v>320</v>
      </c>
      <c r="F33" s="35">
        <v>5</v>
      </c>
      <c r="G33" s="36">
        <v>1</v>
      </c>
      <c r="H33" s="20" t="s">
        <v>52</v>
      </c>
      <c r="I33" s="20" t="s">
        <v>325</v>
      </c>
      <c r="J33" s="20" t="s">
        <v>192</v>
      </c>
      <c r="K33" s="20" t="s">
        <v>178</v>
      </c>
      <c r="L33" s="20" t="s">
        <v>77</v>
      </c>
      <c r="M33" s="20" t="s">
        <v>199</v>
      </c>
      <c r="N33" s="20" t="s">
        <v>178</v>
      </c>
      <c r="O33" s="20" t="s">
        <v>332</v>
      </c>
      <c r="P33" s="20" t="s">
        <v>10</v>
      </c>
      <c r="Q33" s="20" t="s">
        <v>10</v>
      </c>
      <c r="R33" s="20" t="s">
        <v>10</v>
      </c>
      <c r="S33" s="20" t="s">
        <v>10</v>
      </c>
      <c r="T33" s="20" t="s">
        <v>333</v>
      </c>
      <c r="U33" s="20" t="s">
        <v>10</v>
      </c>
      <c r="V33" s="20" t="s">
        <v>10</v>
      </c>
      <c r="W33" s="21" t="s">
        <v>138</v>
      </c>
      <c r="X33" s="22" t="s">
        <v>48</v>
      </c>
      <c r="Y33" s="23">
        <v>0</v>
      </c>
      <c r="Z33" s="22" t="s">
        <v>49</v>
      </c>
      <c r="AA33" s="23">
        <v>0</v>
      </c>
      <c r="AB33" s="22" t="s">
        <v>50</v>
      </c>
      <c r="AC33" s="23">
        <v>0</v>
      </c>
      <c r="AD33" s="22" t="s">
        <v>51</v>
      </c>
      <c r="AE33" s="23">
        <v>0</v>
      </c>
      <c r="AF33" s="22" t="s">
        <v>52</v>
      </c>
      <c r="AG33" s="23">
        <v>3</v>
      </c>
      <c r="AH33" s="22" t="s">
        <v>53</v>
      </c>
      <c r="AI33" s="23">
        <v>0</v>
      </c>
      <c r="AJ33" s="7" t="s">
        <v>10</v>
      </c>
      <c r="AK33" s="7" t="s">
        <v>10</v>
      </c>
      <c r="AL33" s="7" t="s">
        <v>96</v>
      </c>
      <c r="AM33" s="42">
        <v>1</v>
      </c>
      <c r="AN33" s="24">
        <v>1</v>
      </c>
      <c r="AO33" s="8" t="s">
        <v>10</v>
      </c>
      <c r="AP33" s="7" t="s">
        <v>10</v>
      </c>
      <c r="AQ33" s="7" t="s">
        <v>10</v>
      </c>
      <c r="AR33" s="7" t="s">
        <v>208</v>
      </c>
      <c r="AS33" s="7" t="s">
        <v>10</v>
      </c>
      <c r="AT33" s="7" t="s">
        <v>10</v>
      </c>
      <c r="AU33" s="7" t="s">
        <v>78</v>
      </c>
      <c r="AV33" s="9">
        <f>MAX(Y33,AA33,AC33,AE33,AG33,AI33)</f>
        <v>3</v>
      </c>
      <c r="AW33" s="67" t="s">
        <v>172</v>
      </c>
      <c r="AX33" s="67" t="s">
        <v>17</v>
      </c>
      <c r="AY33" s="69">
        <v>43807</v>
      </c>
      <c r="AZ33" s="68"/>
      <c r="BA33" s="68"/>
      <c r="BB33" s="68"/>
      <c r="BC33" s="68" t="s">
        <v>48</v>
      </c>
      <c r="BD33" s="68"/>
      <c r="BE33" s="67"/>
    </row>
    <row r="34" spans="1:57" s="2" customFormat="1" ht="15.95" customHeight="1" x14ac:dyDescent="0.25">
      <c r="A34" s="25"/>
      <c r="B34" s="10" t="s">
        <v>139</v>
      </c>
      <c r="C34" s="26"/>
      <c r="D34" s="25"/>
      <c r="E34" s="25"/>
      <c r="F34" s="25"/>
      <c r="G34" s="27"/>
      <c r="H34" s="25"/>
      <c r="I34" s="25"/>
      <c r="J34" s="25"/>
      <c r="K34" s="25"/>
      <c r="L34" s="28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9"/>
      <c r="X34" s="30"/>
      <c r="Y34" s="31"/>
      <c r="Z34" s="30"/>
      <c r="AA34" s="31"/>
      <c r="AB34" s="30"/>
      <c r="AC34" s="31"/>
      <c r="AD34" s="30"/>
      <c r="AE34" s="31"/>
      <c r="AF34" s="30"/>
      <c r="AG34" s="31"/>
      <c r="AH34" s="30"/>
      <c r="AI34" s="31"/>
      <c r="AJ34" s="25"/>
      <c r="AK34" s="25"/>
      <c r="AL34" s="25"/>
      <c r="AM34" s="32"/>
      <c r="AN34" s="25"/>
      <c r="AO34" s="25"/>
      <c r="AP34" s="25"/>
      <c r="AQ34" s="25"/>
      <c r="AR34" s="25"/>
      <c r="AS34" s="25"/>
      <c r="AT34" s="25"/>
      <c r="AU34" s="25"/>
      <c r="AV34" s="25"/>
      <c r="AW34" s="67"/>
      <c r="AX34" s="67"/>
      <c r="AY34" s="67"/>
      <c r="AZ34" s="68"/>
      <c r="BA34" s="68"/>
      <c r="BB34" s="68"/>
      <c r="BC34" s="68" t="s">
        <v>49</v>
      </c>
      <c r="BD34" s="68"/>
      <c r="BE34" s="67"/>
    </row>
    <row r="35" spans="1:57" s="2" customFormat="1" ht="15.9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4"/>
      <c r="AS35" s="4"/>
      <c r="AT35" s="4"/>
      <c r="AU35" s="4"/>
      <c r="AV35" s="3"/>
      <c r="AW35" s="67"/>
      <c r="AX35" s="67"/>
      <c r="AY35" s="67"/>
      <c r="AZ35" s="68"/>
      <c r="BA35" s="68"/>
      <c r="BB35" s="68"/>
      <c r="BC35" s="68" t="s">
        <v>50</v>
      </c>
      <c r="BD35" s="68"/>
      <c r="BE35" s="67"/>
    </row>
    <row r="36" spans="1:57" s="2" customFormat="1" ht="15.9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4"/>
      <c r="AS36" s="4"/>
      <c r="AT36" s="4"/>
      <c r="AU36" s="4"/>
      <c r="AV36" s="3"/>
      <c r="AW36" s="67"/>
      <c r="AX36" s="67"/>
      <c r="AY36" s="67"/>
      <c r="AZ36" s="68"/>
      <c r="BA36" s="68"/>
      <c r="BB36" s="68"/>
      <c r="BC36" s="68" t="s">
        <v>51</v>
      </c>
      <c r="BD36" s="33"/>
      <c r="BE36" s="67"/>
    </row>
    <row r="37" spans="1:57" s="2" customFormat="1" ht="15.9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4"/>
      <c r="AS37" s="4"/>
      <c r="AT37" s="4"/>
      <c r="AU37" s="4"/>
      <c r="AV37" s="3"/>
      <c r="AW37" s="67"/>
      <c r="AX37" s="67"/>
      <c r="AY37" s="67"/>
      <c r="AZ37" s="68"/>
      <c r="BA37" s="68"/>
      <c r="BB37" s="68"/>
      <c r="BC37" s="68" t="s">
        <v>52</v>
      </c>
      <c r="BD37" s="33"/>
      <c r="BE37" s="67"/>
    </row>
    <row r="38" spans="1:57" s="2" customFormat="1" ht="15.9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4"/>
      <c r="AS38" s="4"/>
      <c r="AT38" s="4"/>
      <c r="AU38" s="4"/>
      <c r="AV38" s="3"/>
      <c r="AW38" s="67"/>
      <c r="AX38" s="67"/>
      <c r="AY38" s="67"/>
      <c r="AZ38" s="68"/>
      <c r="BA38" s="68"/>
      <c r="BB38" s="68"/>
      <c r="BC38" s="68" t="s">
        <v>53</v>
      </c>
      <c r="BD38" s="33"/>
      <c r="BE38" s="67"/>
    </row>
    <row r="39" spans="1:57" s="2" customFormat="1" ht="15.9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4"/>
      <c r="AS39" s="4"/>
      <c r="AT39" s="4"/>
      <c r="AU39" s="4"/>
      <c r="AV39" s="3"/>
      <c r="AW39" s="67"/>
      <c r="AX39" s="67"/>
      <c r="AY39" s="67"/>
      <c r="AZ39" s="68"/>
      <c r="BA39" s="3"/>
      <c r="BC39" s="33"/>
      <c r="BD39" s="33"/>
      <c r="BE39" s="67"/>
    </row>
    <row r="40" spans="1:57" s="2" customFormat="1" ht="15.9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4"/>
      <c r="AS40" s="4"/>
      <c r="AT40" s="4"/>
      <c r="AU40" s="4"/>
      <c r="AV40" s="3"/>
      <c r="AW40" s="67"/>
      <c r="AX40" s="67"/>
      <c r="AY40" s="67"/>
      <c r="AZ40" s="68"/>
      <c r="BA40" s="3"/>
      <c r="BC40" s="33"/>
      <c r="BD40" s="33"/>
      <c r="BE40" s="67"/>
    </row>
    <row r="41" spans="1:57" s="2" customFormat="1" ht="15.9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4"/>
      <c r="AS41" s="4"/>
      <c r="AT41" s="4"/>
      <c r="AU41" s="4"/>
      <c r="AV41" s="3"/>
      <c r="AW41" s="67"/>
      <c r="AX41" s="67"/>
      <c r="AY41" s="67"/>
      <c r="AZ41" s="3"/>
      <c r="BA41" s="3"/>
      <c r="BC41" s="33"/>
      <c r="BD41" s="33"/>
      <c r="BE41" s="67"/>
    </row>
    <row r="42" spans="1:57" s="2" customFormat="1" ht="15.9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4"/>
      <c r="AS42" s="4"/>
      <c r="AT42" s="4"/>
      <c r="AU42" s="4"/>
      <c r="AV42" s="3"/>
      <c r="AW42" s="67"/>
      <c r="AX42" s="67"/>
      <c r="AY42" s="67"/>
      <c r="AZ42" s="3"/>
      <c r="BA42" s="3"/>
      <c r="BC42" s="33"/>
      <c r="BD42" s="33"/>
      <c r="BE42" s="67"/>
    </row>
    <row r="43" spans="1:57" s="2" customFormat="1" ht="15.9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4"/>
      <c r="AS43" s="4"/>
      <c r="AT43" s="4"/>
      <c r="AU43" s="4"/>
      <c r="AV43" s="3"/>
      <c r="AW43" s="67"/>
      <c r="AX43" s="67"/>
      <c r="AY43" s="67"/>
      <c r="AZ43" s="3"/>
      <c r="BA43" s="3"/>
      <c r="BC43" s="33"/>
      <c r="BD43" s="33"/>
      <c r="BE43" s="67"/>
    </row>
    <row r="44" spans="1:57" s="2" customFormat="1" ht="15.9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4"/>
      <c r="AS44" s="4"/>
      <c r="AT44" s="4"/>
      <c r="AU44" s="4"/>
      <c r="AV44" s="3"/>
      <c r="AW44" s="67"/>
      <c r="AX44" s="67"/>
      <c r="AY44" s="67"/>
      <c r="AZ44" s="3"/>
      <c r="BA44" s="3"/>
      <c r="BC44" s="33"/>
      <c r="BD44" s="33"/>
      <c r="BE44" s="67"/>
    </row>
    <row r="45" spans="1:57" s="2" customFormat="1" ht="15.9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4"/>
      <c r="AS45" s="4"/>
      <c r="AT45" s="4"/>
      <c r="AU45" s="4"/>
      <c r="AV45" s="3"/>
      <c r="AW45" s="67"/>
      <c r="AX45" s="67"/>
      <c r="AY45" s="67"/>
      <c r="AZ45" s="3"/>
      <c r="BA45" s="3"/>
      <c r="BC45" s="33"/>
      <c r="BD45" s="33"/>
      <c r="BE45" s="67"/>
    </row>
    <row r="46" spans="1:57" s="2" customFormat="1" ht="15.9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4"/>
      <c r="AS46" s="4"/>
      <c r="AT46" s="4"/>
      <c r="AU46" s="4"/>
      <c r="AV46" s="3"/>
      <c r="AW46" s="67"/>
      <c r="AX46" s="67"/>
      <c r="AY46" s="67"/>
      <c r="AZ46" s="3"/>
      <c r="BA46" s="3"/>
      <c r="BC46" s="33"/>
      <c r="BD46" s="33"/>
      <c r="BE46" s="67"/>
    </row>
    <row r="47" spans="1:57" s="2" customFormat="1" ht="15.9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4"/>
      <c r="AS47" s="4"/>
      <c r="AT47" s="4"/>
      <c r="AU47" s="4"/>
      <c r="AV47" s="3"/>
      <c r="AW47" s="67"/>
      <c r="AX47" s="67"/>
      <c r="AY47" s="67"/>
      <c r="AZ47" s="3"/>
      <c r="BA47" s="3"/>
      <c r="BC47" s="33"/>
      <c r="BD47" s="33"/>
      <c r="BE47" s="67"/>
    </row>
    <row r="48" spans="1:57" s="2" customFormat="1" ht="15.9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4"/>
      <c r="AS48" s="4"/>
      <c r="AT48" s="4"/>
      <c r="AU48" s="4"/>
      <c r="AV48" s="3"/>
      <c r="AW48" s="67"/>
      <c r="AX48" s="67"/>
      <c r="AY48" s="67"/>
      <c r="AZ48" s="3"/>
      <c r="BA48" s="3"/>
      <c r="BC48" s="33"/>
      <c r="BD48" s="33"/>
      <c r="BE48" s="67"/>
    </row>
    <row r="49" spans="1:57" s="2" customFormat="1" ht="15.9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4"/>
      <c r="AS49" s="4"/>
      <c r="AT49" s="4"/>
      <c r="AU49" s="4"/>
      <c r="AV49" s="3"/>
      <c r="AW49" s="67"/>
      <c r="AX49" s="67"/>
      <c r="AY49" s="67"/>
      <c r="AZ49" s="3"/>
      <c r="BA49" s="3"/>
      <c r="BC49" s="33"/>
      <c r="BD49" s="33"/>
      <c r="BE49" s="67"/>
    </row>
    <row r="50" spans="1:57" s="2" customFormat="1" ht="15.9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4"/>
      <c r="AS50" s="4"/>
      <c r="AT50" s="4"/>
      <c r="AU50" s="4"/>
      <c r="AV50" s="3"/>
      <c r="AW50" s="67"/>
      <c r="AX50" s="67"/>
      <c r="AY50" s="67"/>
      <c r="AZ50" s="3"/>
      <c r="BA50" s="3"/>
      <c r="BC50" s="33"/>
      <c r="BD50" s="33"/>
      <c r="BE50" s="67"/>
    </row>
    <row r="51" spans="1:57" s="2" customFormat="1" ht="15.9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4"/>
      <c r="AS51" s="4"/>
      <c r="AT51" s="4"/>
      <c r="AU51" s="4"/>
      <c r="AV51" s="3"/>
      <c r="AW51" s="67"/>
      <c r="AX51" s="67"/>
      <c r="AY51" s="67"/>
      <c r="AZ51" s="3"/>
      <c r="BA51" s="3"/>
      <c r="BC51" s="33"/>
      <c r="BD51" s="33"/>
      <c r="BE51" s="67"/>
    </row>
    <row r="52" spans="1:57" s="2" customFormat="1" ht="15.9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4"/>
      <c r="AS52" s="4"/>
      <c r="AT52" s="4"/>
      <c r="AU52" s="4"/>
      <c r="AV52" s="3"/>
      <c r="AW52" s="67"/>
      <c r="AX52" s="67"/>
      <c r="AY52" s="67"/>
      <c r="AZ52" s="3"/>
      <c r="BA52" s="3"/>
      <c r="BC52" s="33"/>
      <c r="BD52" s="33"/>
      <c r="BE52" s="67"/>
    </row>
    <row r="53" spans="1:57" s="2" customFormat="1" ht="15.9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4"/>
      <c r="AS53" s="4"/>
      <c r="AT53" s="4"/>
      <c r="AU53" s="4"/>
      <c r="AV53" s="3"/>
      <c r="AW53" s="67"/>
      <c r="AX53" s="67"/>
      <c r="AY53" s="67"/>
      <c r="AZ53" s="3"/>
      <c r="BA53" s="3"/>
      <c r="BC53" s="33"/>
      <c r="BD53" s="33"/>
      <c r="BE53" s="67"/>
    </row>
    <row r="54" spans="1:57" s="2" customFormat="1" ht="15.9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4"/>
      <c r="AS54" s="4"/>
      <c r="AT54" s="4"/>
      <c r="AU54" s="4"/>
      <c r="AV54" s="3"/>
      <c r="AW54" s="67"/>
      <c r="AX54" s="67"/>
      <c r="AY54" s="67"/>
      <c r="AZ54" s="3"/>
      <c r="BA54" s="3"/>
      <c r="BC54" s="33"/>
      <c r="BD54" s="33"/>
    </row>
    <row r="55" spans="1:57" s="2" customFormat="1" ht="15.9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4"/>
      <c r="AS55" s="4"/>
      <c r="AT55" s="4"/>
      <c r="AU55" s="4"/>
      <c r="AV55" s="3"/>
      <c r="AW55" s="67"/>
      <c r="AX55" s="67"/>
      <c r="AY55" s="67"/>
      <c r="AZ55" s="3"/>
      <c r="BA55" s="3"/>
      <c r="BC55" s="33"/>
      <c r="BD55" s="33"/>
    </row>
    <row r="56" spans="1:57" s="2" customFormat="1" ht="15.9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4"/>
      <c r="AS56" s="4"/>
      <c r="AT56" s="4"/>
      <c r="AU56" s="4"/>
      <c r="AV56" s="3"/>
      <c r="AW56" s="67"/>
      <c r="AX56" s="67"/>
      <c r="AY56" s="67"/>
      <c r="AZ56" s="3"/>
      <c r="BA56" s="3"/>
      <c r="BC56" s="33"/>
      <c r="BD56" s="33"/>
    </row>
    <row r="57" spans="1:57" s="2" customFormat="1" ht="15.9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4"/>
      <c r="AS57" s="4"/>
      <c r="AT57" s="4"/>
      <c r="AU57" s="4"/>
      <c r="AV57" s="3"/>
      <c r="AW57" s="67"/>
      <c r="AX57" s="67"/>
      <c r="AY57" s="67"/>
      <c r="AZ57" s="3"/>
      <c r="BA57" s="3"/>
      <c r="BC57" s="33"/>
      <c r="BD57" s="33"/>
    </row>
    <row r="58" spans="1:57" s="2" customFormat="1" ht="15.9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4"/>
      <c r="AS58" s="4"/>
      <c r="AT58" s="4"/>
      <c r="AU58" s="4"/>
      <c r="AV58" s="3"/>
      <c r="AW58" s="67"/>
      <c r="AX58" s="67"/>
      <c r="AY58" s="67"/>
      <c r="AZ58" s="3"/>
      <c r="BA58" s="3"/>
      <c r="BC58" s="33"/>
      <c r="BD58" s="33"/>
    </row>
    <row r="59" spans="1:57" s="2" customFormat="1" ht="15.9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4"/>
      <c r="AS59" s="4"/>
      <c r="AT59" s="4"/>
      <c r="AU59" s="4"/>
      <c r="AV59" s="3"/>
      <c r="AW59" s="67"/>
      <c r="AX59" s="67"/>
      <c r="AY59" s="67"/>
      <c r="AZ59" s="3"/>
      <c r="BA59" s="3"/>
      <c r="BC59" s="33"/>
      <c r="BD59" s="33"/>
    </row>
    <row r="60" spans="1:57" s="2" customFormat="1" ht="15.9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4"/>
      <c r="AS60" s="4"/>
      <c r="AT60" s="4"/>
      <c r="AU60" s="4"/>
      <c r="AV60" s="3"/>
      <c r="AW60" s="67"/>
      <c r="AX60" s="67"/>
      <c r="AY60" s="67"/>
      <c r="AZ60" s="3"/>
      <c r="BA60" s="3"/>
      <c r="BC60" s="33"/>
      <c r="BD60" s="33"/>
    </row>
    <row r="61" spans="1:57" s="2" customFormat="1" ht="15.9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4"/>
      <c r="AS61" s="4"/>
      <c r="AT61" s="4"/>
      <c r="AU61" s="4"/>
      <c r="AV61" s="3"/>
      <c r="AW61" s="3"/>
      <c r="AX61" s="3"/>
      <c r="AY61" s="3"/>
      <c r="AZ61" s="3"/>
      <c r="BA61" s="3"/>
      <c r="BC61" s="33"/>
      <c r="BD61" s="33"/>
    </row>
    <row r="62" spans="1:57" s="2" customFormat="1" ht="15.9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4"/>
      <c r="AS62" s="4"/>
      <c r="AT62" s="4"/>
      <c r="AU62" s="4"/>
      <c r="AV62" s="3"/>
      <c r="AW62" s="3"/>
      <c r="AX62" s="3"/>
      <c r="AY62" s="3"/>
      <c r="AZ62" s="3"/>
      <c r="BA62" s="3"/>
      <c r="BC62" s="33"/>
      <c r="BD62" s="33"/>
    </row>
    <row r="63" spans="1:57" s="2" customFormat="1" ht="15.9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4"/>
      <c r="AS63" s="4"/>
      <c r="AT63" s="4"/>
      <c r="AU63" s="4"/>
      <c r="AV63" s="3"/>
      <c r="AW63" s="3"/>
      <c r="AX63" s="3"/>
      <c r="AY63" s="3"/>
      <c r="AZ63" s="3"/>
      <c r="BA63" s="3"/>
      <c r="BC63" s="33"/>
      <c r="BD63" s="33"/>
    </row>
    <row r="64" spans="1:57" s="2" customFormat="1" ht="15.9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4"/>
      <c r="AS64" s="4"/>
      <c r="AT64" s="4"/>
      <c r="AU64" s="4"/>
      <c r="AV64" s="3"/>
      <c r="AW64" s="3"/>
      <c r="AX64" s="3"/>
      <c r="AY64" s="3"/>
      <c r="AZ64" s="3"/>
      <c r="BA64" s="3"/>
      <c r="BC64" s="33"/>
      <c r="BD64" s="33"/>
    </row>
    <row r="65" spans="1:56" s="2" customFormat="1" ht="15.9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4"/>
      <c r="AS65" s="4"/>
      <c r="AT65" s="4"/>
      <c r="AU65" s="4"/>
      <c r="AV65" s="3"/>
      <c r="AW65" s="3"/>
      <c r="AX65" s="3"/>
      <c r="AY65" s="3"/>
      <c r="AZ65" s="3"/>
      <c r="BA65" s="3"/>
      <c r="BC65" s="33"/>
      <c r="BD65" s="33"/>
    </row>
    <row r="66" spans="1:56" s="2" customFormat="1" ht="15.9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4"/>
      <c r="AS66" s="4"/>
      <c r="AT66" s="4"/>
      <c r="AU66" s="4"/>
      <c r="AV66" s="3"/>
      <c r="AW66" s="3"/>
      <c r="AX66" s="3"/>
      <c r="AY66" s="3"/>
      <c r="AZ66" s="3"/>
      <c r="BA66" s="3"/>
      <c r="BC66" s="33"/>
      <c r="BD66" s="33"/>
    </row>
    <row r="67" spans="1:56" s="2" customFormat="1" ht="15.9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4"/>
      <c r="AS67" s="4"/>
      <c r="AT67" s="4"/>
      <c r="AU67" s="4"/>
      <c r="AV67" s="3"/>
      <c r="AW67" s="3"/>
      <c r="AX67" s="3"/>
      <c r="AY67" s="3"/>
      <c r="AZ67" s="3"/>
      <c r="BA67" s="3"/>
      <c r="BC67" s="33"/>
      <c r="BD67" s="33"/>
    </row>
    <row r="68" spans="1:56" s="2" customFormat="1" ht="15.9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4"/>
      <c r="AS68" s="4"/>
      <c r="AT68" s="4"/>
      <c r="AU68" s="4"/>
      <c r="AV68" s="3"/>
      <c r="AW68" s="3"/>
      <c r="AX68" s="3"/>
      <c r="AY68" s="3"/>
      <c r="AZ68" s="3"/>
      <c r="BA68" s="3"/>
      <c r="BC68" s="33"/>
      <c r="BD68" s="33"/>
    </row>
    <row r="69" spans="1:56" s="2" customFormat="1" ht="15.9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4"/>
      <c r="AS69" s="4"/>
      <c r="AT69" s="4"/>
      <c r="AU69" s="4"/>
      <c r="AV69" s="3"/>
      <c r="AW69" s="3"/>
      <c r="AX69" s="3"/>
      <c r="AY69" s="3"/>
      <c r="AZ69" s="3"/>
      <c r="BA69" s="3"/>
      <c r="BC69" s="33"/>
      <c r="BD69" s="33"/>
    </row>
    <row r="70" spans="1:56" s="2" customFormat="1" ht="15.9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4"/>
      <c r="AS70" s="4"/>
      <c r="AT70" s="4"/>
      <c r="AU70" s="4"/>
      <c r="AV70" s="3"/>
      <c r="AW70" s="3"/>
      <c r="AX70" s="3"/>
      <c r="AY70" s="3"/>
      <c r="AZ70" s="3"/>
      <c r="BA70" s="3"/>
      <c r="BC70" s="33"/>
      <c r="BD70" s="33"/>
    </row>
    <row r="71" spans="1:56" s="2" customFormat="1" ht="15.9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4"/>
      <c r="AS71" s="4"/>
      <c r="AT71" s="4"/>
      <c r="AU71" s="4"/>
      <c r="AV71" s="3"/>
      <c r="AW71" s="3"/>
      <c r="AX71" s="3"/>
      <c r="AY71" s="3"/>
      <c r="AZ71" s="3"/>
      <c r="BA71" s="3"/>
      <c r="BC71" s="33"/>
      <c r="BD71" s="33"/>
    </row>
    <row r="72" spans="1:56" s="2" customFormat="1" ht="15.9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4"/>
      <c r="AS72" s="4"/>
      <c r="AT72" s="4"/>
      <c r="AU72" s="4"/>
      <c r="AV72" s="3"/>
      <c r="AW72" s="3"/>
      <c r="AX72" s="3"/>
      <c r="AY72" s="3"/>
      <c r="AZ72" s="3"/>
      <c r="BA72" s="3"/>
      <c r="BC72" s="33"/>
      <c r="BD72" s="33"/>
    </row>
    <row r="73" spans="1:56" s="2" customFormat="1" ht="15.9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4"/>
      <c r="AS73" s="4"/>
      <c r="AT73" s="4"/>
      <c r="AU73" s="4"/>
      <c r="AV73" s="3"/>
      <c r="AW73" s="3"/>
      <c r="AX73" s="3"/>
      <c r="AY73" s="3"/>
      <c r="AZ73" s="3"/>
      <c r="BA73" s="3"/>
      <c r="BC73" s="33"/>
      <c r="BD73" s="33"/>
    </row>
    <row r="74" spans="1:56" s="2" customFormat="1" ht="15.9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4"/>
      <c r="AS74" s="4"/>
      <c r="AT74" s="4"/>
      <c r="AU74" s="4"/>
      <c r="AV74" s="3"/>
      <c r="AW74" s="3"/>
      <c r="AX74" s="3"/>
      <c r="AY74" s="3"/>
      <c r="AZ74" s="3"/>
      <c r="BA74" s="3"/>
      <c r="BC74" s="33"/>
      <c r="BD74" s="33"/>
    </row>
    <row r="75" spans="1:56" s="2" customFormat="1" ht="15.9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4"/>
      <c r="AS75" s="4"/>
      <c r="AT75" s="4"/>
      <c r="AU75" s="4"/>
      <c r="AV75" s="3"/>
      <c r="AW75" s="3"/>
      <c r="AX75" s="3"/>
      <c r="AY75" s="3"/>
      <c r="AZ75" s="3"/>
      <c r="BA75" s="3"/>
      <c r="BC75" s="33"/>
      <c r="BD75" s="33"/>
    </row>
    <row r="76" spans="1:56" s="2" customFormat="1" ht="15.9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4"/>
      <c r="AS76" s="4"/>
      <c r="AT76" s="4"/>
      <c r="AU76" s="4"/>
      <c r="AV76" s="3"/>
      <c r="AW76" s="3"/>
      <c r="AX76" s="3"/>
      <c r="AY76" s="3"/>
      <c r="AZ76" s="3"/>
      <c r="BA76" s="3"/>
      <c r="BC76" s="33"/>
      <c r="BD76" s="33"/>
    </row>
    <row r="77" spans="1:56" s="2" customFormat="1" ht="15.9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4"/>
      <c r="AS77" s="4"/>
      <c r="AT77" s="4"/>
      <c r="AU77" s="4"/>
      <c r="AV77" s="3"/>
      <c r="AW77" s="3"/>
      <c r="AX77" s="3"/>
      <c r="AY77" s="3"/>
      <c r="AZ77" s="3"/>
      <c r="BA77" s="3"/>
      <c r="BC77" s="33"/>
      <c r="BD77" s="33"/>
    </row>
    <row r="78" spans="1:56" s="2" customFormat="1" ht="15.9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4"/>
      <c r="AS78" s="4"/>
      <c r="AT78" s="4"/>
      <c r="AU78" s="4"/>
      <c r="AV78" s="3"/>
      <c r="AW78" s="3"/>
      <c r="AX78" s="3"/>
      <c r="AY78" s="3"/>
      <c r="AZ78" s="3"/>
      <c r="BA78" s="3"/>
      <c r="BC78" s="33"/>
      <c r="BD78" s="33"/>
    </row>
    <row r="79" spans="1:56" s="2" customFormat="1" ht="15.9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4"/>
      <c r="AS79" s="4"/>
      <c r="AT79" s="4"/>
      <c r="AU79" s="4"/>
      <c r="AV79" s="3"/>
      <c r="AW79" s="3"/>
      <c r="AX79" s="3"/>
      <c r="AY79" s="3"/>
      <c r="AZ79" s="3"/>
      <c r="BA79" s="3"/>
      <c r="BC79" s="33"/>
      <c r="BD79" s="33"/>
    </row>
    <row r="80" spans="1:56" s="2" customFormat="1" ht="15.9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4"/>
      <c r="AS80" s="4"/>
      <c r="AT80" s="4"/>
      <c r="AU80" s="4"/>
      <c r="AV80" s="3"/>
      <c r="AW80" s="3"/>
      <c r="AX80" s="3"/>
      <c r="AY80" s="3"/>
      <c r="AZ80" s="3"/>
      <c r="BA80" s="3"/>
      <c r="BC80" s="33"/>
      <c r="BD80" s="33"/>
    </row>
    <row r="81" spans="1:56" s="2" customFormat="1" ht="15.9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4"/>
      <c r="AS81" s="4"/>
      <c r="AT81" s="4"/>
      <c r="AU81" s="4"/>
      <c r="AV81" s="3"/>
      <c r="AW81" s="3"/>
      <c r="AX81" s="3"/>
      <c r="AY81" s="3"/>
      <c r="AZ81" s="3"/>
      <c r="BA81" s="3"/>
      <c r="BC81" s="33"/>
      <c r="BD81" s="33"/>
    </row>
    <row r="82" spans="1:56" s="2" customFormat="1" ht="15.9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4"/>
      <c r="AS82" s="4"/>
      <c r="AT82" s="4"/>
      <c r="AU82" s="4"/>
      <c r="AV82" s="3"/>
      <c r="AW82" s="3"/>
      <c r="AX82" s="3"/>
      <c r="AY82" s="3"/>
      <c r="AZ82" s="3"/>
      <c r="BA82" s="3"/>
      <c r="BC82" s="33"/>
      <c r="BD82" s="33"/>
    </row>
    <row r="83" spans="1:56" s="2" customFormat="1" ht="15.9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4"/>
      <c r="AS83" s="4"/>
      <c r="AT83" s="4"/>
      <c r="AU83" s="4"/>
      <c r="AV83" s="3"/>
      <c r="AW83" s="3"/>
      <c r="AX83" s="3"/>
      <c r="AY83" s="3"/>
      <c r="AZ83" s="3"/>
      <c r="BA83" s="3"/>
      <c r="BC83" s="33"/>
      <c r="BD83" s="33"/>
    </row>
    <row r="84" spans="1:56" s="2" customFormat="1" ht="15.9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4"/>
      <c r="AS84" s="4"/>
      <c r="AT84" s="4"/>
      <c r="AU84" s="4"/>
      <c r="AV84" s="3"/>
      <c r="AW84" s="3"/>
      <c r="AX84" s="3"/>
      <c r="AY84" s="3"/>
      <c r="AZ84" s="3"/>
      <c r="BA84" s="3"/>
      <c r="BC84" s="33"/>
      <c r="BD84" s="33"/>
    </row>
    <row r="85" spans="1:56" s="2" customFormat="1" ht="15.9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4"/>
      <c r="AS85" s="4"/>
      <c r="AT85" s="4"/>
      <c r="AU85" s="4"/>
      <c r="AV85" s="3"/>
      <c r="AW85" s="3"/>
      <c r="AX85" s="3"/>
      <c r="AY85" s="3"/>
      <c r="AZ85" s="3"/>
      <c r="BA85" s="3"/>
      <c r="BC85" s="33"/>
      <c r="BD85" s="33"/>
    </row>
    <row r="86" spans="1:56" s="2" customFormat="1" ht="15.9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4"/>
      <c r="AS86" s="4"/>
      <c r="AT86" s="4"/>
      <c r="AU86" s="4"/>
      <c r="AV86" s="3"/>
      <c r="AW86" s="3"/>
      <c r="AX86" s="3"/>
      <c r="AY86" s="3"/>
      <c r="AZ86" s="3"/>
      <c r="BA86" s="3"/>
      <c r="BC86" s="33"/>
      <c r="BD86" s="33"/>
    </row>
    <row r="87" spans="1:56" s="2" customFormat="1" ht="15.9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4"/>
      <c r="AS87" s="4"/>
      <c r="AT87" s="4"/>
      <c r="AU87" s="4"/>
      <c r="AV87" s="3"/>
      <c r="AW87" s="3"/>
      <c r="AX87" s="3"/>
      <c r="AY87" s="3"/>
      <c r="AZ87" s="3"/>
      <c r="BA87" s="3"/>
      <c r="BC87" s="33"/>
      <c r="BD87" s="33"/>
    </row>
    <row r="88" spans="1:56" s="2" customFormat="1" ht="15.9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4"/>
      <c r="AS88" s="4"/>
      <c r="AT88" s="4"/>
      <c r="AU88" s="4"/>
      <c r="AV88" s="3"/>
      <c r="AW88" s="3"/>
      <c r="AX88" s="3"/>
      <c r="AY88" s="3"/>
      <c r="AZ88" s="3"/>
      <c r="BA88" s="3"/>
      <c r="BC88" s="33"/>
      <c r="BD88" s="33"/>
    </row>
    <row r="89" spans="1:56" s="2" customFormat="1" ht="15.9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4"/>
      <c r="AS89" s="4"/>
      <c r="AT89" s="4"/>
      <c r="AU89" s="4"/>
      <c r="AV89" s="3"/>
      <c r="AW89" s="3"/>
      <c r="AX89" s="3"/>
      <c r="AY89" s="3"/>
      <c r="AZ89" s="3"/>
      <c r="BA89" s="3"/>
      <c r="BC89" s="33"/>
      <c r="BD89" s="33"/>
    </row>
    <row r="90" spans="1:56" s="2" customFormat="1" ht="15.9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4"/>
      <c r="AS90" s="4"/>
      <c r="AT90" s="4"/>
      <c r="AU90" s="4"/>
      <c r="AV90" s="3"/>
      <c r="AW90" s="3"/>
      <c r="AX90" s="3"/>
      <c r="AY90" s="3"/>
      <c r="AZ90" s="3"/>
      <c r="BA90" s="3"/>
      <c r="BC90" s="33"/>
      <c r="BD90" s="33"/>
    </row>
    <row r="91" spans="1:56" s="2" customFormat="1" ht="15.9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4"/>
      <c r="AS91" s="4"/>
      <c r="AT91" s="4"/>
      <c r="AU91" s="4"/>
      <c r="AV91" s="3"/>
      <c r="AW91" s="3"/>
      <c r="AX91" s="3"/>
      <c r="AY91" s="3"/>
      <c r="AZ91" s="3"/>
      <c r="BA91" s="3"/>
      <c r="BC91" s="33"/>
      <c r="BD91" s="33"/>
    </row>
    <row r="92" spans="1:56" s="2" customFormat="1" ht="15.9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4"/>
      <c r="AS92" s="4"/>
      <c r="AT92" s="4"/>
      <c r="AU92" s="4"/>
      <c r="AV92" s="3"/>
      <c r="AW92" s="3"/>
      <c r="AX92" s="3"/>
      <c r="AY92" s="3"/>
      <c r="AZ92" s="3"/>
      <c r="BA92" s="3"/>
      <c r="BC92" s="33"/>
      <c r="BD92" s="33"/>
    </row>
    <row r="93" spans="1:56" s="2" customFormat="1" ht="15.9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4"/>
      <c r="AS93" s="4"/>
      <c r="AT93" s="4"/>
      <c r="AU93" s="4"/>
      <c r="AV93" s="3"/>
      <c r="AW93" s="3"/>
      <c r="AX93" s="3"/>
      <c r="AY93" s="3"/>
      <c r="AZ93" s="3"/>
      <c r="BA93" s="3"/>
      <c r="BC93" s="33"/>
      <c r="BD93" s="33"/>
    </row>
    <row r="94" spans="1:56" s="2" customFormat="1" ht="15.9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4"/>
      <c r="AS94" s="4"/>
      <c r="AT94" s="4"/>
      <c r="AU94" s="4"/>
      <c r="AV94" s="3"/>
      <c r="AW94" s="3"/>
      <c r="AX94" s="3"/>
      <c r="AY94" s="3"/>
      <c r="AZ94" s="3"/>
      <c r="BA94" s="3"/>
      <c r="BC94" s="33"/>
      <c r="BD94" s="33"/>
    </row>
    <row r="95" spans="1:56" s="2" customFormat="1" ht="15.9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4"/>
      <c r="AS95" s="4"/>
      <c r="AT95" s="4"/>
      <c r="AU95" s="4"/>
      <c r="AV95" s="3"/>
      <c r="AW95" s="3"/>
      <c r="AX95" s="3"/>
      <c r="AY95" s="3"/>
      <c r="AZ95" s="3"/>
      <c r="BA95" s="3"/>
      <c r="BC95" s="33"/>
      <c r="BD95" s="33"/>
    </row>
    <row r="96" spans="1:56" s="2" customFormat="1" ht="15.9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4"/>
      <c r="AS96" s="4"/>
      <c r="AT96" s="4"/>
      <c r="AU96" s="4"/>
      <c r="AV96" s="3"/>
      <c r="AW96" s="3"/>
      <c r="AX96" s="3"/>
      <c r="AY96" s="3"/>
      <c r="AZ96" s="3"/>
      <c r="BA96" s="3"/>
      <c r="BC96" s="33"/>
      <c r="BD96" s="33"/>
    </row>
    <row r="97" spans="1:56" s="2" customFormat="1" ht="15.9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4"/>
      <c r="AS97" s="4"/>
      <c r="AT97" s="4"/>
      <c r="AU97" s="4"/>
      <c r="AV97" s="3"/>
      <c r="AW97" s="3"/>
      <c r="AX97" s="3"/>
      <c r="AY97" s="3"/>
      <c r="AZ97" s="3"/>
      <c r="BA97" s="3"/>
      <c r="BC97" s="33"/>
      <c r="BD97" s="33"/>
    </row>
    <row r="98" spans="1:56" s="2" customFormat="1" ht="15.9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4"/>
      <c r="AS98" s="4"/>
      <c r="AT98" s="4"/>
      <c r="AU98" s="4"/>
      <c r="AV98" s="3"/>
      <c r="AW98" s="3"/>
      <c r="AX98" s="3"/>
      <c r="AY98" s="3"/>
      <c r="AZ98" s="3"/>
      <c r="BA98" s="3"/>
      <c r="BC98" s="33"/>
      <c r="BD98" s="33"/>
    </row>
    <row r="99" spans="1:56" s="2" customFormat="1" ht="15.9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4"/>
      <c r="AS99" s="4"/>
      <c r="AT99" s="4"/>
      <c r="AU99" s="4"/>
      <c r="AV99" s="3"/>
      <c r="AW99" s="3"/>
      <c r="AX99" s="3"/>
      <c r="AY99" s="3"/>
      <c r="AZ99" s="3"/>
      <c r="BA99" s="3"/>
      <c r="BC99" s="33"/>
      <c r="BD99" s="33"/>
    </row>
    <row r="100" spans="1:56" s="2" customFormat="1" ht="15.9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4"/>
      <c r="AS100" s="4"/>
      <c r="AT100" s="4"/>
      <c r="AU100" s="4"/>
      <c r="AV100" s="3"/>
      <c r="AW100" s="3"/>
      <c r="AX100" s="3"/>
      <c r="AY100" s="3"/>
      <c r="AZ100" s="3"/>
      <c r="BA100" s="3"/>
      <c r="BC100" s="33"/>
      <c r="BD100" s="33"/>
    </row>
    <row r="101" spans="1:56" s="2" customFormat="1" ht="15.9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4"/>
      <c r="AS101" s="4"/>
      <c r="AT101" s="4"/>
      <c r="AU101" s="4"/>
      <c r="AV101" s="3"/>
      <c r="AW101" s="3"/>
      <c r="AX101" s="3"/>
      <c r="AY101" s="3"/>
      <c r="AZ101" s="3"/>
      <c r="BA101" s="3"/>
      <c r="BC101" s="33"/>
      <c r="BD101" s="33"/>
    </row>
    <row r="102" spans="1:56" s="2" customFormat="1" ht="15.9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4"/>
      <c r="AS102" s="4"/>
      <c r="AT102" s="4"/>
      <c r="AU102" s="4"/>
      <c r="AV102" s="3"/>
      <c r="AW102" s="3"/>
      <c r="AX102" s="3"/>
      <c r="AY102" s="3"/>
      <c r="AZ102" s="3"/>
      <c r="BA102" s="3"/>
      <c r="BC102" s="33"/>
      <c r="BD102" s="33"/>
    </row>
    <row r="103" spans="1:56" s="2" customFormat="1" ht="15.9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4"/>
      <c r="AS103" s="4"/>
      <c r="AT103" s="4"/>
      <c r="AU103" s="4"/>
      <c r="AV103" s="3"/>
      <c r="AW103" s="3"/>
      <c r="AX103" s="3"/>
      <c r="AY103" s="3"/>
      <c r="AZ103" s="3"/>
      <c r="BA103" s="3"/>
      <c r="BC103" s="33"/>
      <c r="BD103" s="33"/>
    </row>
    <row r="104" spans="1:56" s="2" customFormat="1" ht="15.9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4"/>
      <c r="AS104" s="4"/>
      <c r="AT104" s="4"/>
      <c r="AU104" s="4"/>
      <c r="AV104" s="3"/>
      <c r="AW104" s="3"/>
      <c r="AX104" s="3"/>
      <c r="AY104" s="3"/>
      <c r="AZ104" s="3"/>
      <c r="BA104" s="3"/>
      <c r="BC104" s="33"/>
      <c r="BD104" s="33"/>
    </row>
    <row r="105" spans="1:56" s="2" customFormat="1" ht="15.9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4"/>
      <c r="AS105" s="4"/>
      <c r="AT105" s="4"/>
      <c r="AU105" s="4"/>
      <c r="AV105" s="3"/>
      <c r="AW105" s="3"/>
      <c r="AX105" s="3"/>
      <c r="AY105" s="3"/>
      <c r="AZ105" s="3"/>
      <c r="BA105" s="3"/>
      <c r="BC105" s="33"/>
      <c r="BD105" s="33"/>
    </row>
    <row r="106" spans="1:56" s="2" customFormat="1" ht="15.9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4"/>
      <c r="AS106" s="4"/>
      <c r="AT106" s="4"/>
      <c r="AU106" s="4"/>
      <c r="AV106" s="3"/>
      <c r="AW106" s="3"/>
      <c r="AX106" s="3"/>
      <c r="AY106" s="3"/>
      <c r="AZ106" s="3"/>
      <c r="BA106" s="3"/>
      <c r="BC106" s="33"/>
      <c r="BD106" s="33"/>
    </row>
    <row r="107" spans="1:56" s="2" customFormat="1" ht="15.9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4"/>
      <c r="AS107" s="4"/>
      <c r="AT107" s="4"/>
      <c r="AU107" s="4"/>
      <c r="AV107" s="3"/>
      <c r="AW107" s="3"/>
      <c r="AX107" s="3"/>
      <c r="AY107" s="3"/>
      <c r="AZ107" s="3"/>
      <c r="BA107" s="3"/>
      <c r="BC107" s="33"/>
      <c r="BD107" s="33"/>
    </row>
    <row r="108" spans="1:56" s="2" customFormat="1" ht="15.9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4"/>
      <c r="AS108" s="4"/>
      <c r="AT108" s="4"/>
      <c r="AU108" s="4"/>
      <c r="AV108" s="3"/>
      <c r="AW108" s="3"/>
      <c r="AX108" s="3"/>
      <c r="AY108" s="3"/>
      <c r="AZ108" s="3"/>
      <c r="BA108" s="3"/>
      <c r="BC108" s="33"/>
      <c r="BD108" s="33"/>
    </row>
    <row r="109" spans="1:56" s="2" customFormat="1" ht="15.9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4"/>
      <c r="AS109" s="4"/>
      <c r="AT109" s="4"/>
      <c r="AU109" s="4"/>
      <c r="AV109" s="3"/>
      <c r="AW109" s="3"/>
      <c r="AX109" s="3"/>
      <c r="AY109" s="3"/>
      <c r="AZ109" s="3"/>
      <c r="BA109" s="3"/>
      <c r="BC109" s="33"/>
      <c r="BD109" s="33"/>
    </row>
    <row r="110" spans="1:56" s="2" customFormat="1" ht="15.9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4"/>
      <c r="AS110" s="4"/>
      <c r="AT110" s="4"/>
      <c r="AU110" s="4"/>
      <c r="AV110" s="3"/>
      <c r="AW110" s="3"/>
      <c r="AX110" s="3"/>
      <c r="AY110" s="3"/>
      <c r="AZ110" s="3"/>
      <c r="BA110" s="3"/>
      <c r="BC110" s="33"/>
      <c r="BD110" s="33"/>
    </row>
    <row r="111" spans="1:56" s="2" customFormat="1" ht="15.9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4"/>
      <c r="AS111" s="4"/>
      <c r="AT111" s="4"/>
      <c r="AU111" s="4"/>
      <c r="AV111" s="3"/>
      <c r="AW111" s="3"/>
      <c r="AX111" s="3"/>
      <c r="AY111" s="3"/>
      <c r="AZ111" s="3"/>
      <c r="BA111" s="3"/>
      <c r="BC111" s="33"/>
      <c r="BD111" s="33"/>
    </row>
    <row r="112" spans="1:56" s="2" customFormat="1" ht="15.9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4"/>
      <c r="AS112" s="4"/>
      <c r="AT112" s="4"/>
      <c r="AU112" s="4"/>
      <c r="AV112" s="3"/>
      <c r="AW112" s="3"/>
      <c r="AX112" s="3"/>
      <c r="AY112" s="3"/>
      <c r="AZ112" s="3"/>
      <c r="BA112" s="3"/>
      <c r="BC112" s="33"/>
      <c r="BD112" s="33"/>
    </row>
    <row r="113" spans="1:56" s="2" customFormat="1" ht="15.9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4"/>
      <c r="AS113" s="4"/>
      <c r="AT113" s="4"/>
      <c r="AU113" s="4"/>
      <c r="AV113" s="3"/>
      <c r="AW113" s="3"/>
      <c r="AX113" s="3"/>
      <c r="AY113" s="3"/>
      <c r="AZ113" s="3"/>
      <c r="BA113" s="3"/>
      <c r="BC113" s="33"/>
      <c r="BD113" s="33"/>
    </row>
    <row r="114" spans="1:56" s="2" customFormat="1" ht="15.9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4"/>
      <c r="AS114" s="4"/>
      <c r="AT114" s="4"/>
      <c r="AU114" s="4"/>
      <c r="AV114" s="3"/>
      <c r="AW114" s="3"/>
      <c r="AX114" s="3"/>
      <c r="AY114" s="3"/>
      <c r="AZ114" s="3"/>
      <c r="BA114" s="3"/>
      <c r="BC114" s="33"/>
      <c r="BD114" s="33"/>
    </row>
    <row r="115" spans="1:56" s="2" customFormat="1" ht="15.9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4"/>
      <c r="AS115" s="4"/>
      <c r="AT115" s="4"/>
      <c r="AU115" s="4"/>
      <c r="AV115" s="3"/>
      <c r="AW115" s="3"/>
      <c r="AX115" s="3"/>
      <c r="AY115" s="3"/>
      <c r="AZ115" s="3"/>
      <c r="BA115" s="3"/>
      <c r="BC115" s="33"/>
      <c r="BD115" s="33"/>
    </row>
    <row r="116" spans="1:56" s="2" customFormat="1" ht="15.9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4"/>
      <c r="AS116" s="4"/>
      <c r="AT116" s="4"/>
      <c r="AU116" s="4"/>
      <c r="AV116" s="3"/>
      <c r="AW116" s="3"/>
      <c r="AX116" s="3"/>
      <c r="AY116" s="3"/>
      <c r="AZ116" s="3"/>
      <c r="BA116" s="3"/>
      <c r="BC116" s="33"/>
      <c r="BD116" s="33"/>
    </row>
    <row r="117" spans="1:56" s="2" customFormat="1" ht="15.9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4"/>
      <c r="AS117" s="4"/>
      <c r="AT117" s="4"/>
      <c r="AU117" s="4"/>
      <c r="AV117" s="3"/>
      <c r="AW117" s="3"/>
      <c r="AX117" s="3"/>
      <c r="AY117" s="3"/>
      <c r="AZ117" s="3"/>
      <c r="BA117" s="3"/>
      <c r="BC117" s="33"/>
      <c r="BD117" s="33"/>
    </row>
    <row r="118" spans="1:56" s="2" customFormat="1" ht="15.9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4"/>
      <c r="AS118" s="4"/>
      <c r="AT118" s="4"/>
      <c r="AU118" s="4"/>
      <c r="AV118" s="3"/>
      <c r="AW118" s="3"/>
      <c r="AX118" s="3"/>
      <c r="AY118" s="3"/>
      <c r="AZ118" s="3"/>
      <c r="BA118" s="3"/>
      <c r="BC118" s="33"/>
      <c r="BD118" s="33"/>
    </row>
    <row r="119" spans="1:56" s="2" customFormat="1" ht="15.9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4"/>
      <c r="AS119" s="4"/>
      <c r="AT119" s="4"/>
      <c r="AU119" s="4"/>
      <c r="AV119" s="3"/>
      <c r="AW119" s="3"/>
      <c r="AX119" s="3"/>
      <c r="AY119" s="3"/>
      <c r="AZ119" s="3"/>
      <c r="BA119" s="3"/>
      <c r="BC119" s="33"/>
      <c r="BD119" s="33"/>
    </row>
    <row r="120" spans="1:56" s="2" customFormat="1" ht="15.9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4"/>
      <c r="AS120" s="4"/>
      <c r="AT120" s="4"/>
      <c r="AU120" s="4"/>
      <c r="AV120" s="3"/>
      <c r="AW120" s="3"/>
      <c r="AX120" s="3"/>
      <c r="AY120" s="3"/>
      <c r="AZ120" s="3"/>
      <c r="BA120" s="3"/>
      <c r="BC120" s="33"/>
      <c r="BD120" s="33"/>
    </row>
    <row r="121" spans="1:56" s="2" customFormat="1" ht="15.9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4"/>
      <c r="AS121" s="4"/>
      <c r="AT121" s="4"/>
      <c r="AU121" s="4"/>
      <c r="AV121" s="3"/>
      <c r="AW121" s="3"/>
      <c r="AX121" s="3"/>
      <c r="AY121" s="3"/>
      <c r="AZ121" s="3"/>
      <c r="BA121" s="3"/>
      <c r="BC121" s="33"/>
      <c r="BD121" s="33"/>
    </row>
    <row r="122" spans="1:56" s="2" customFormat="1" ht="15.9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4"/>
      <c r="AS122" s="4"/>
      <c r="AT122" s="4"/>
      <c r="AU122" s="4"/>
      <c r="AV122" s="3"/>
      <c r="AW122" s="3"/>
      <c r="AX122" s="3"/>
      <c r="AY122" s="3"/>
      <c r="AZ122" s="3"/>
      <c r="BA122" s="3"/>
      <c r="BC122" s="33"/>
      <c r="BD122" s="33"/>
    </row>
    <row r="123" spans="1:56" s="2" customFormat="1" ht="15.9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4"/>
      <c r="AS123" s="4"/>
      <c r="AT123" s="4"/>
      <c r="AU123" s="4"/>
      <c r="AV123" s="3"/>
      <c r="AW123" s="3"/>
      <c r="AX123" s="3"/>
      <c r="AY123" s="3"/>
      <c r="AZ123" s="3"/>
      <c r="BA123" s="3"/>
      <c r="BC123" s="33"/>
      <c r="BD123" s="33"/>
    </row>
    <row r="124" spans="1:56" s="2" customFormat="1" ht="15.9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4"/>
      <c r="AS124" s="4"/>
      <c r="AT124" s="4"/>
      <c r="AU124" s="4"/>
      <c r="AV124" s="3"/>
      <c r="AW124" s="3"/>
      <c r="AX124" s="3"/>
      <c r="AY124" s="3"/>
      <c r="AZ124" s="3"/>
      <c r="BA124" s="3"/>
      <c r="BC124" s="33"/>
      <c r="BD124" s="33"/>
    </row>
    <row r="125" spans="1:56" s="2" customFormat="1" ht="15.9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4"/>
      <c r="AS125" s="4"/>
      <c r="AT125" s="4"/>
      <c r="AU125" s="4"/>
      <c r="AV125" s="3"/>
      <c r="AW125" s="3"/>
      <c r="AX125" s="3"/>
      <c r="AY125" s="3"/>
      <c r="AZ125" s="3"/>
      <c r="BA125" s="3"/>
      <c r="BC125" s="33"/>
      <c r="BD125" s="33"/>
    </row>
    <row r="126" spans="1:56" s="2" customFormat="1" ht="15.9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4"/>
      <c r="AS126" s="4"/>
      <c r="AT126" s="4"/>
      <c r="AU126" s="4"/>
      <c r="AV126" s="3"/>
      <c r="AW126" s="3"/>
      <c r="AX126" s="3"/>
      <c r="AY126" s="3"/>
      <c r="AZ126" s="3"/>
      <c r="BA126" s="3"/>
      <c r="BC126" s="33"/>
      <c r="BD126" s="33"/>
    </row>
    <row r="127" spans="1:56" s="2" customFormat="1" ht="15.9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4"/>
      <c r="AS127" s="4"/>
      <c r="AT127" s="4"/>
      <c r="AU127" s="4"/>
      <c r="AV127" s="3"/>
      <c r="AW127" s="3"/>
      <c r="AX127" s="3"/>
      <c r="AY127" s="3"/>
      <c r="AZ127" s="3"/>
      <c r="BA127" s="3"/>
      <c r="BC127" s="33"/>
      <c r="BD127" s="33"/>
    </row>
    <row r="128" spans="1:56" s="2" customFormat="1" ht="15.9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4"/>
      <c r="AS128" s="4"/>
      <c r="AT128" s="4"/>
      <c r="AU128" s="4"/>
      <c r="AV128" s="3"/>
      <c r="AW128" s="3"/>
      <c r="AX128" s="3"/>
      <c r="AY128" s="3"/>
      <c r="AZ128" s="3"/>
      <c r="BA128" s="3"/>
      <c r="BC128" s="33"/>
      <c r="BD128" s="33"/>
    </row>
    <row r="129" spans="1:56" s="2" customFormat="1" ht="15.9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4"/>
      <c r="AS129" s="4"/>
      <c r="AT129" s="4"/>
      <c r="AU129" s="4"/>
      <c r="AV129" s="3"/>
      <c r="AW129" s="3"/>
      <c r="AX129" s="3"/>
      <c r="AY129" s="3"/>
      <c r="AZ129" s="3"/>
      <c r="BA129" s="3"/>
      <c r="BC129" s="33"/>
      <c r="BD129" s="33"/>
    </row>
    <row r="130" spans="1:56" s="2" customFormat="1" ht="15.9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4"/>
      <c r="AS130" s="4"/>
      <c r="AT130" s="4"/>
      <c r="AU130" s="4"/>
      <c r="AV130" s="3"/>
      <c r="AW130" s="3"/>
      <c r="AX130" s="3"/>
      <c r="AY130" s="3"/>
      <c r="AZ130" s="3"/>
      <c r="BA130" s="3"/>
      <c r="BC130" s="33"/>
      <c r="BD130" s="33"/>
    </row>
    <row r="131" spans="1:56" s="2" customFormat="1" ht="15.9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4"/>
      <c r="AS131" s="4"/>
      <c r="AT131" s="4"/>
      <c r="AU131" s="4"/>
      <c r="AV131" s="3"/>
      <c r="AW131" s="3"/>
      <c r="AX131" s="3"/>
      <c r="AY131" s="3"/>
      <c r="AZ131" s="3"/>
      <c r="BA131" s="3"/>
      <c r="BC131" s="33"/>
      <c r="BD131" s="33"/>
    </row>
    <row r="132" spans="1:56" s="2" customFormat="1" ht="15.9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4"/>
      <c r="AS132" s="4"/>
      <c r="AT132" s="4"/>
      <c r="AU132" s="4"/>
      <c r="AV132" s="3"/>
      <c r="AW132" s="3"/>
      <c r="AX132" s="3"/>
      <c r="AY132" s="3"/>
      <c r="AZ132" s="3"/>
      <c r="BA132" s="3"/>
      <c r="BC132" s="33"/>
      <c r="BD132" s="33"/>
    </row>
    <row r="133" spans="1:56" s="2" customFormat="1" ht="15.9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4"/>
      <c r="AS133" s="4"/>
      <c r="AT133" s="4"/>
      <c r="AU133" s="4"/>
      <c r="AV133" s="3"/>
      <c r="AW133" s="3"/>
      <c r="AX133" s="3"/>
      <c r="AY133" s="3"/>
      <c r="AZ133" s="3"/>
      <c r="BA133" s="3"/>
      <c r="BC133" s="33"/>
      <c r="BD133" s="33"/>
    </row>
    <row r="134" spans="1:56" s="2" customFormat="1" ht="15.9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4"/>
      <c r="AS134" s="4"/>
      <c r="AT134" s="4"/>
      <c r="AU134" s="4"/>
      <c r="AV134" s="3"/>
      <c r="AW134" s="3"/>
      <c r="AX134" s="3"/>
      <c r="AY134" s="3"/>
      <c r="AZ134" s="3"/>
      <c r="BA134" s="3"/>
      <c r="BC134" s="33"/>
      <c r="BD134" s="33"/>
    </row>
    <row r="135" spans="1:56" s="2" customFormat="1" ht="15.9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4"/>
      <c r="AS135" s="4"/>
      <c r="AT135" s="4"/>
      <c r="AU135" s="4"/>
      <c r="AV135" s="3"/>
      <c r="AW135" s="3"/>
      <c r="AX135" s="3"/>
      <c r="AY135" s="3"/>
      <c r="AZ135" s="3"/>
      <c r="BA135" s="3"/>
      <c r="BC135" s="33"/>
      <c r="BD135" s="33"/>
    </row>
    <row r="136" spans="1:56" s="2" customFormat="1" ht="15.9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4"/>
      <c r="AS136" s="4"/>
      <c r="AT136" s="4"/>
      <c r="AU136" s="4"/>
      <c r="AV136" s="3"/>
      <c r="AW136" s="3"/>
      <c r="AX136" s="3"/>
      <c r="AY136" s="3"/>
      <c r="AZ136" s="3"/>
      <c r="BA136" s="3"/>
      <c r="BC136" s="33"/>
      <c r="BD136" s="33"/>
    </row>
    <row r="137" spans="1:56" s="2" customFormat="1" ht="15.9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4"/>
      <c r="AS137" s="4"/>
      <c r="AT137" s="4"/>
      <c r="AU137" s="4"/>
      <c r="AV137" s="3"/>
      <c r="AW137" s="3"/>
      <c r="AX137" s="3"/>
      <c r="AY137" s="3"/>
      <c r="AZ137" s="3"/>
      <c r="BA137" s="3"/>
      <c r="BC137" s="33"/>
      <c r="BD137" s="33"/>
    </row>
    <row r="138" spans="1:56" s="2" customFormat="1" ht="15.9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4"/>
      <c r="AS138" s="4"/>
      <c r="AT138" s="4"/>
      <c r="AU138" s="4"/>
      <c r="AV138" s="3"/>
      <c r="AW138" s="3"/>
      <c r="AX138" s="3"/>
      <c r="AY138" s="3"/>
      <c r="AZ138" s="3"/>
      <c r="BA138" s="3"/>
      <c r="BC138" s="33"/>
      <c r="BD138" s="33"/>
    </row>
    <row r="139" spans="1:56" s="2" customFormat="1" ht="15.9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4"/>
      <c r="AS139" s="4"/>
      <c r="AT139" s="4"/>
      <c r="AU139" s="4"/>
      <c r="AV139" s="3"/>
      <c r="AW139" s="3"/>
      <c r="AX139" s="3"/>
      <c r="AY139" s="3"/>
      <c r="AZ139" s="3"/>
      <c r="BA139" s="3"/>
      <c r="BC139" s="33"/>
      <c r="BD139" s="33"/>
    </row>
    <row r="140" spans="1:56" s="2" customFormat="1" ht="15.9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4"/>
      <c r="AS140" s="4"/>
      <c r="AT140" s="4"/>
      <c r="AU140" s="4"/>
      <c r="AV140" s="3"/>
      <c r="AW140" s="3"/>
      <c r="AX140" s="3"/>
      <c r="AY140" s="3"/>
      <c r="AZ140" s="3"/>
      <c r="BA140" s="3"/>
      <c r="BC140" s="33"/>
      <c r="BD140" s="33"/>
    </row>
    <row r="141" spans="1:56" s="2" customFormat="1" ht="15.9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4"/>
      <c r="AS141" s="4"/>
      <c r="AT141" s="4"/>
      <c r="AU141" s="4"/>
      <c r="AV141" s="3"/>
      <c r="AW141" s="3"/>
      <c r="AX141" s="3"/>
      <c r="AY141" s="3"/>
      <c r="AZ141" s="3"/>
      <c r="BA141" s="3"/>
      <c r="BC141" s="33"/>
      <c r="BD141" s="33"/>
    </row>
    <row r="142" spans="1:56" s="2" customFormat="1" ht="15.9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4"/>
      <c r="AS142" s="4"/>
      <c r="AT142" s="4"/>
      <c r="AU142" s="4"/>
      <c r="AV142" s="3"/>
      <c r="AW142" s="3"/>
      <c r="AX142" s="3"/>
      <c r="AY142" s="3"/>
      <c r="AZ142" s="3"/>
      <c r="BA142" s="3"/>
      <c r="BC142" s="33"/>
      <c r="BD142" s="33"/>
    </row>
    <row r="143" spans="1:56" s="2" customFormat="1" ht="15.9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4"/>
      <c r="AS143" s="4"/>
      <c r="AT143" s="4"/>
      <c r="AU143" s="4"/>
      <c r="AV143" s="3"/>
      <c r="AW143" s="3"/>
      <c r="AX143" s="3"/>
      <c r="AY143" s="3"/>
      <c r="AZ143" s="3"/>
      <c r="BA143" s="3"/>
      <c r="BC143" s="33"/>
      <c r="BD143" s="33"/>
    </row>
    <row r="144" spans="1:56" s="2" customFormat="1" ht="15.9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4"/>
      <c r="AS144" s="4"/>
      <c r="AT144" s="4"/>
      <c r="AU144" s="4"/>
      <c r="AV144" s="3"/>
      <c r="AW144" s="3"/>
      <c r="AX144" s="3"/>
      <c r="AY144" s="3"/>
      <c r="AZ144" s="3"/>
      <c r="BA144" s="3"/>
      <c r="BC144" s="33"/>
      <c r="BD144" s="33"/>
    </row>
    <row r="145" spans="1:56" s="2" customFormat="1" ht="15.9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4"/>
      <c r="AS145" s="4"/>
      <c r="AT145" s="4"/>
      <c r="AU145" s="4"/>
      <c r="AV145" s="3"/>
      <c r="AW145" s="3"/>
      <c r="AX145" s="3"/>
      <c r="AY145" s="3"/>
      <c r="AZ145" s="3"/>
      <c r="BA145" s="3"/>
      <c r="BC145" s="33"/>
      <c r="BD145" s="33"/>
    </row>
    <row r="146" spans="1:56" s="2" customFormat="1" ht="15.9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4"/>
      <c r="AS146" s="4"/>
      <c r="AT146" s="4"/>
      <c r="AU146" s="4"/>
      <c r="AV146" s="3"/>
      <c r="AW146" s="3"/>
      <c r="AX146" s="3"/>
      <c r="AY146" s="3"/>
      <c r="AZ146" s="3"/>
      <c r="BA146" s="3"/>
      <c r="BC146" s="33"/>
      <c r="BD146" s="33"/>
    </row>
    <row r="147" spans="1:56" s="2" customFormat="1" ht="15.9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4"/>
      <c r="AS147" s="4"/>
      <c r="AT147" s="4"/>
      <c r="AU147" s="4"/>
      <c r="AV147" s="3"/>
      <c r="AW147" s="3"/>
      <c r="AX147" s="3"/>
      <c r="AY147" s="3"/>
      <c r="AZ147" s="3"/>
      <c r="BA147" s="3"/>
      <c r="BC147" s="33"/>
      <c r="BD147" s="33"/>
    </row>
    <row r="148" spans="1:56" s="2" customFormat="1" ht="15.9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4"/>
      <c r="AS148" s="4"/>
      <c r="AT148" s="4"/>
      <c r="AU148" s="4"/>
      <c r="AV148" s="3"/>
      <c r="AW148" s="3"/>
      <c r="AX148" s="3"/>
      <c r="AY148" s="3"/>
      <c r="AZ148" s="3"/>
      <c r="BA148" s="3"/>
      <c r="BC148" s="33"/>
      <c r="BD148" s="33"/>
    </row>
    <row r="149" spans="1:56" s="2" customFormat="1" ht="15.9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4"/>
      <c r="AS149" s="4"/>
      <c r="AT149" s="4"/>
      <c r="AU149" s="4"/>
      <c r="AV149" s="3"/>
      <c r="AW149" s="3"/>
      <c r="AX149" s="3"/>
      <c r="AY149" s="3"/>
      <c r="AZ149" s="3"/>
      <c r="BA149" s="3"/>
      <c r="BC149" s="33"/>
      <c r="BD149" s="33"/>
    </row>
    <row r="150" spans="1:56" s="2" customFormat="1" ht="15.9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4"/>
      <c r="AS150" s="4"/>
      <c r="AT150" s="4"/>
      <c r="AU150" s="4"/>
      <c r="AV150" s="3"/>
      <c r="AW150" s="3"/>
      <c r="AX150" s="3"/>
      <c r="AY150" s="3"/>
      <c r="AZ150" s="3"/>
      <c r="BA150" s="3"/>
      <c r="BC150" s="33"/>
      <c r="BD150" s="33"/>
    </row>
    <row r="151" spans="1:56" s="2" customFormat="1" ht="15.9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4"/>
      <c r="AS151" s="4"/>
      <c r="AT151" s="4"/>
      <c r="AU151" s="4"/>
      <c r="AV151" s="3"/>
      <c r="AW151" s="3"/>
      <c r="AX151" s="3"/>
      <c r="AY151" s="3"/>
      <c r="AZ151" s="3"/>
      <c r="BA151" s="3"/>
      <c r="BC151" s="33"/>
      <c r="BD151" s="33"/>
    </row>
    <row r="152" spans="1:56" s="2" customFormat="1" ht="15.9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4"/>
      <c r="AS152" s="4"/>
      <c r="AT152" s="4"/>
      <c r="AU152" s="4"/>
      <c r="AV152" s="3"/>
      <c r="AW152" s="3"/>
      <c r="AX152" s="3"/>
      <c r="AY152" s="3"/>
      <c r="AZ152" s="3"/>
      <c r="BA152" s="3"/>
      <c r="BC152" s="33"/>
      <c r="BD152" s="33"/>
    </row>
    <row r="153" spans="1:56" s="2" customFormat="1" ht="15.9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4"/>
      <c r="AS153" s="4"/>
      <c r="AT153" s="4"/>
      <c r="AU153" s="4"/>
      <c r="AV153" s="3"/>
      <c r="AW153" s="3"/>
      <c r="AX153" s="3"/>
      <c r="AY153" s="3"/>
      <c r="AZ153" s="3"/>
      <c r="BA153" s="3"/>
      <c r="BC153" s="33"/>
      <c r="BD153" s="33"/>
    </row>
    <row r="154" spans="1:56" s="2" customFormat="1" ht="15.9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4"/>
      <c r="AS154" s="4"/>
      <c r="AT154" s="4"/>
      <c r="AU154" s="4"/>
      <c r="AV154" s="3"/>
      <c r="AW154" s="3"/>
      <c r="AX154" s="3"/>
      <c r="AY154" s="3"/>
      <c r="AZ154" s="3"/>
      <c r="BA154" s="3"/>
      <c r="BC154" s="33"/>
      <c r="BD154" s="33"/>
    </row>
    <row r="155" spans="1:56" s="2" customFormat="1" ht="15.9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4"/>
      <c r="AS155" s="4"/>
      <c r="AT155" s="4"/>
      <c r="AU155" s="4"/>
      <c r="AV155" s="3"/>
      <c r="AW155" s="3"/>
      <c r="AX155" s="3"/>
      <c r="AY155" s="3"/>
      <c r="AZ155" s="3"/>
      <c r="BA155" s="3"/>
      <c r="BC155" s="33"/>
      <c r="BD155" s="33"/>
    </row>
    <row r="156" spans="1:56" s="2" customFormat="1" ht="15.9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4"/>
      <c r="AS156" s="4"/>
      <c r="AT156" s="4"/>
      <c r="AU156" s="4"/>
      <c r="AV156" s="3"/>
      <c r="AW156" s="3"/>
      <c r="AX156" s="3"/>
      <c r="AY156" s="3"/>
      <c r="AZ156" s="3"/>
      <c r="BA156" s="3"/>
      <c r="BC156" s="33"/>
      <c r="BD156" s="33"/>
    </row>
    <row r="157" spans="1:56" s="2" customFormat="1" ht="15.9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4"/>
      <c r="AS157" s="4"/>
      <c r="AT157" s="4"/>
      <c r="AU157" s="4"/>
      <c r="AV157" s="3"/>
      <c r="AW157" s="3"/>
      <c r="AX157" s="3"/>
      <c r="AY157" s="3"/>
      <c r="AZ157" s="3"/>
      <c r="BA157" s="3"/>
      <c r="BC157" s="33"/>
      <c r="BD157" s="33"/>
    </row>
    <row r="158" spans="1:56" s="2" customFormat="1" ht="15.9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4"/>
      <c r="AS158" s="4"/>
      <c r="AT158" s="4"/>
      <c r="AU158" s="4"/>
      <c r="AV158" s="3"/>
      <c r="AW158" s="3"/>
      <c r="AX158" s="3"/>
      <c r="AY158" s="3"/>
      <c r="AZ158" s="3"/>
      <c r="BA158" s="3"/>
      <c r="BC158" s="33"/>
      <c r="BD158" s="33"/>
    </row>
    <row r="159" spans="1:56" s="2" customFormat="1" ht="15.9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4"/>
      <c r="AS159" s="4"/>
      <c r="AT159" s="4"/>
      <c r="AU159" s="4"/>
      <c r="AV159" s="3"/>
      <c r="AW159" s="3"/>
      <c r="AX159" s="3"/>
      <c r="AY159" s="3"/>
      <c r="AZ159" s="3"/>
      <c r="BA159" s="3"/>
      <c r="BC159" s="33"/>
      <c r="BD159" s="33"/>
    </row>
    <row r="160" spans="1:56" s="2" customFormat="1" ht="15.9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4"/>
      <c r="AS160" s="4"/>
      <c r="AT160" s="4"/>
      <c r="AU160" s="4"/>
      <c r="AV160" s="3"/>
      <c r="AW160" s="3"/>
      <c r="AX160" s="3"/>
      <c r="AY160" s="3"/>
      <c r="AZ160" s="3"/>
      <c r="BA160" s="3"/>
      <c r="BC160" s="33"/>
      <c r="BD160" s="33"/>
    </row>
    <row r="161" spans="1:56" s="2" customFormat="1" ht="15.9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4"/>
      <c r="AS161" s="4"/>
      <c r="AT161" s="4"/>
      <c r="AU161" s="4"/>
      <c r="AV161" s="3"/>
      <c r="AW161" s="3"/>
      <c r="AX161" s="3"/>
      <c r="AY161" s="3"/>
      <c r="AZ161" s="3"/>
      <c r="BA161" s="3"/>
      <c r="BC161" s="33"/>
      <c r="BD161" s="33"/>
    </row>
    <row r="162" spans="1:56" s="2" customFormat="1" ht="15.9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4"/>
      <c r="AS162" s="4"/>
      <c r="AT162" s="4"/>
      <c r="AU162" s="4"/>
      <c r="AV162" s="3"/>
      <c r="AW162" s="3"/>
      <c r="AX162" s="3"/>
      <c r="AY162" s="3"/>
      <c r="AZ162" s="3"/>
      <c r="BA162" s="3"/>
      <c r="BC162" s="33"/>
      <c r="BD162" s="33"/>
    </row>
    <row r="163" spans="1:56" s="2" customFormat="1" ht="15.9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4"/>
      <c r="AS163" s="4"/>
      <c r="AT163" s="4"/>
      <c r="AU163" s="4"/>
      <c r="AV163" s="3"/>
      <c r="AW163" s="3"/>
      <c r="AX163" s="3"/>
      <c r="AY163" s="3"/>
      <c r="AZ163" s="3"/>
      <c r="BA163" s="3"/>
      <c r="BC163" s="33"/>
      <c r="BD163" s="33"/>
    </row>
    <row r="164" spans="1:56" s="2" customFormat="1" ht="15.9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4"/>
      <c r="AS164" s="4"/>
      <c r="AT164" s="4"/>
      <c r="AU164" s="4"/>
      <c r="AV164" s="3"/>
      <c r="AW164" s="3"/>
      <c r="AX164" s="3"/>
      <c r="AY164" s="3"/>
      <c r="AZ164" s="3"/>
      <c r="BA164" s="3"/>
      <c r="BC164" s="33"/>
      <c r="BD164" s="33"/>
    </row>
    <row r="165" spans="1:56" s="2" customFormat="1" ht="15.9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4"/>
      <c r="AS165" s="4"/>
      <c r="AT165" s="4"/>
      <c r="AU165" s="4"/>
      <c r="AV165" s="3"/>
      <c r="AW165" s="3"/>
      <c r="AX165" s="3"/>
      <c r="AY165" s="3"/>
      <c r="AZ165" s="3"/>
      <c r="BA165" s="3"/>
      <c r="BC165" s="33"/>
      <c r="BD165" s="33"/>
    </row>
    <row r="166" spans="1:56" s="2" customFormat="1" ht="15.9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4"/>
      <c r="AS166" s="4"/>
      <c r="AT166" s="4"/>
      <c r="AU166" s="4"/>
      <c r="AV166" s="3"/>
      <c r="AW166" s="3"/>
      <c r="AX166" s="3"/>
      <c r="AY166" s="3"/>
      <c r="AZ166" s="3"/>
      <c r="BA166" s="3"/>
      <c r="BC166" s="33"/>
      <c r="BD166" s="33"/>
    </row>
    <row r="167" spans="1:56" s="2" customFormat="1" ht="15.9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4"/>
      <c r="AS167" s="4"/>
      <c r="AT167" s="4"/>
      <c r="AU167" s="4"/>
      <c r="AV167" s="3"/>
      <c r="AW167" s="3"/>
      <c r="AX167" s="3"/>
      <c r="AY167" s="3"/>
      <c r="AZ167" s="3"/>
      <c r="BA167" s="3"/>
      <c r="BC167" s="33"/>
      <c r="BD167" s="33"/>
    </row>
    <row r="168" spans="1:56" s="2" customFormat="1" ht="15.9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4"/>
      <c r="AS168" s="4"/>
      <c r="AT168" s="4"/>
      <c r="AU168" s="4"/>
      <c r="AV168" s="3"/>
      <c r="AW168" s="3"/>
      <c r="AX168" s="3"/>
      <c r="AY168" s="3"/>
      <c r="AZ168" s="3"/>
      <c r="BA168" s="3"/>
      <c r="BC168" s="33"/>
      <c r="BD168" s="33"/>
    </row>
    <row r="169" spans="1:56" s="2" customFormat="1" ht="15.9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4"/>
      <c r="AS169" s="4"/>
      <c r="AT169" s="4"/>
      <c r="AU169" s="4"/>
      <c r="AV169" s="3"/>
      <c r="AW169" s="3"/>
      <c r="AX169" s="3"/>
      <c r="AY169" s="3"/>
      <c r="AZ169" s="3"/>
      <c r="BA169" s="3"/>
      <c r="BC169" s="33"/>
      <c r="BD169" s="33"/>
    </row>
    <row r="170" spans="1:56" s="2" customFormat="1" ht="15.9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4"/>
      <c r="AS170" s="4"/>
      <c r="AT170" s="4"/>
      <c r="AU170" s="4"/>
      <c r="AV170" s="3"/>
      <c r="AW170" s="3"/>
      <c r="AX170" s="3"/>
      <c r="AY170" s="3"/>
      <c r="AZ170" s="3"/>
      <c r="BA170" s="3"/>
      <c r="BC170" s="33"/>
      <c r="BD170" s="33"/>
    </row>
    <row r="171" spans="1:56" s="2" customFormat="1" ht="15.9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4"/>
      <c r="AS171" s="4"/>
      <c r="AT171" s="4"/>
      <c r="AU171" s="4"/>
      <c r="AV171" s="3"/>
      <c r="AW171" s="3"/>
      <c r="AX171" s="3"/>
      <c r="AY171" s="3"/>
      <c r="AZ171" s="3"/>
      <c r="BA171" s="3"/>
      <c r="BC171" s="33"/>
      <c r="BD171" s="33"/>
    </row>
    <row r="172" spans="1:56" s="2" customFormat="1" ht="15.9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4"/>
      <c r="AS172" s="4"/>
      <c r="AT172" s="4"/>
      <c r="AU172" s="4"/>
      <c r="AV172" s="3"/>
      <c r="AW172" s="3"/>
      <c r="AX172" s="3"/>
      <c r="AY172" s="3"/>
      <c r="AZ172" s="3"/>
      <c r="BA172" s="3"/>
      <c r="BC172" s="33"/>
      <c r="BD172" s="33"/>
    </row>
    <row r="173" spans="1:56" s="2" customFormat="1" ht="15.9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4"/>
      <c r="AS173" s="4"/>
      <c r="AT173" s="4"/>
      <c r="AU173" s="4"/>
      <c r="AV173" s="3"/>
      <c r="AW173" s="3"/>
      <c r="AX173" s="3"/>
      <c r="AY173" s="3"/>
      <c r="AZ173" s="3"/>
      <c r="BA173" s="3"/>
      <c r="BC173" s="33"/>
      <c r="BD173" s="33"/>
    </row>
    <row r="174" spans="1:56" s="2" customFormat="1" ht="15.9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4"/>
      <c r="AS174" s="4"/>
      <c r="AT174" s="4"/>
      <c r="AU174" s="4"/>
      <c r="AV174" s="3"/>
      <c r="AW174" s="3"/>
      <c r="AX174" s="3"/>
      <c r="AY174" s="3"/>
      <c r="AZ174" s="3"/>
      <c r="BA174" s="3"/>
      <c r="BC174" s="33"/>
      <c r="BD174" s="33"/>
    </row>
    <row r="175" spans="1:56" s="2" customFormat="1" ht="15.9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4"/>
      <c r="AS175" s="4"/>
      <c r="AT175" s="4"/>
      <c r="AU175" s="4"/>
      <c r="AV175" s="3"/>
      <c r="AW175" s="3"/>
      <c r="AX175" s="3"/>
      <c r="AY175" s="3"/>
      <c r="AZ175" s="3"/>
      <c r="BA175" s="3"/>
      <c r="BC175" s="33"/>
      <c r="BD175" s="33"/>
    </row>
    <row r="176" spans="1:56" s="2" customFormat="1" ht="15.9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4"/>
      <c r="AS176" s="4"/>
      <c r="AT176" s="4"/>
      <c r="AU176" s="4"/>
      <c r="AV176" s="3"/>
      <c r="AW176" s="3"/>
      <c r="AX176" s="3"/>
      <c r="AY176" s="3"/>
      <c r="AZ176" s="3"/>
      <c r="BA176" s="3"/>
      <c r="BC176" s="33"/>
      <c r="BD176" s="33"/>
    </row>
    <row r="177" spans="1:56" s="2" customFormat="1" ht="15.9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4"/>
      <c r="AS177" s="4"/>
      <c r="AT177" s="4"/>
      <c r="AU177" s="4"/>
      <c r="AV177" s="3"/>
      <c r="AW177" s="3"/>
      <c r="AX177" s="3"/>
      <c r="AY177" s="3"/>
      <c r="AZ177" s="3"/>
      <c r="BA177" s="3"/>
      <c r="BC177" s="33"/>
      <c r="BD177" s="33"/>
    </row>
    <row r="178" spans="1:56" s="2" customFormat="1" ht="15.9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4"/>
      <c r="AS178" s="4"/>
      <c r="AT178" s="4"/>
      <c r="AU178" s="4"/>
      <c r="AV178" s="3"/>
      <c r="AW178" s="3"/>
      <c r="AX178" s="3"/>
      <c r="AY178" s="3"/>
      <c r="AZ178" s="3"/>
      <c r="BA178" s="3"/>
      <c r="BC178" s="33"/>
      <c r="BD178" s="33"/>
    </row>
    <row r="179" spans="1:56" s="2" customFormat="1" ht="15.9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4"/>
      <c r="AS179" s="4"/>
      <c r="AT179" s="4"/>
      <c r="AU179" s="4"/>
      <c r="AV179" s="3"/>
      <c r="AW179" s="3"/>
      <c r="AX179" s="3"/>
      <c r="AY179" s="3"/>
      <c r="AZ179" s="3"/>
      <c r="BA179" s="3"/>
      <c r="BC179" s="33"/>
      <c r="BD179" s="33"/>
    </row>
    <row r="180" spans="1:56" s="2" customFormat="1" ht="15.9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4"/>
      <c r="AS180" s="4"/>
      <c r="AT180" s="4"/>
      <c r="AU180" s="4"/>
      <c r="AV180" s="3"/>
      <c r="AW180" s="3"/>
      <c r="AX180" s="3"/>
      <c r="AY180" s="3"/>
      <c r="AZ180" s="3"/>
      <c r="BA180" s="3"/>
      <c r="BC180" s="33"/>
      <c r="BD180" s="33"/>
    </row>
    <row r="181" spans="1:56" s="2" customFormat="1" ht="15.9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4"/>
      <c r="AS181" s="4"/>
      <c r="AT181" s="4"/>
      <c r="AU181" s="4"/>
      <c r="AV181" s="3"/>
      <c r="AW181" s="3"/>
      <c r="AX181" s="3"/>
      <c r="AY181" s="3"/>
      <c r="AZ181" s="3"/>
      <c r="BA181" s="3"/>
      <c r="BC181" s="33"/>
      <c r="BD181" s="33"/>
    </row>
    <row r="182" spans="1:56" s="2" customFormat="1" ht="15.9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4"/>
      <c r="AS182" s="4"/>
      <c r="AT182" s="4"/>
      <c r="AU182" s="4"/>
      <c r="AV182" s="3"/>
      <c r="AW182" s="3"/>
      <c r="AX182" s="3"/>
      <c r="AY182" s="3"/>
      <c r="AZ182" s="3"/>
      <c r="BA182" s="3"/>
      <c r="BC182" s="33"/>
      <c r="BD182" s="33"/>
    </row>
    <row r="183" spans="1:56" s="2" customFormat="1" ht="15.9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4"/>
      <c r="AS183" s="4"/>
      <c r="AT183" s="4"/>
      <c r="AU183" s="4"/>
      <c r="AV183" s="3"/>
      <c r="AW183" s="3"/>
      <c r="AX183" s="3"/>
      <c r="AY183" s="3"/>
      <c r="AZ183" s="3"/>
      <c r="BA183" s="3"/>
      <c r="BC183" s="33"/>
      <c r="BD183" s="33"/>
    </row>
    <row r="184" spans="1:56" s="2" customFormat="1" ht="15.9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4"/>
      <c r="AS184" s="4"/>
      <c r="AT184" s="4"/>
      <c r="AU184" s="4"/>
      <c r="AV184" s="3"/>
      <c r="AW184" s="3"/>
      <c r="AX184" s="3"/>
      <c r="AY184" s="3"/>
      <c r="AZ184" s="3"/>
      <c r="BA184" s="3"/>
      <c r="BC184" s="33"/>
      <c r="BD184" s="33"/>
    </row>
    <row r="185" spans="1:56" s="2" customFormat="1" ht="15.9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4"/>
      <c r="AS185" s="4"/>
      <c r="AT185" s="4"/>
      <c r="AU185" s="4"/>
      <c r="AV185" s="3"/>
      <c r="AW185" s="3"/>
      <c r="AX185" s="3"/>
      <c r="AY185" s="3"/>
      <c r="AZ185" s="3"/>
      <c r="BA185" s="3"/>
      <c r="BC185" s="33"/>
      <c r="BD185" s="33"/>
    </row>
    <row r="186" spans="1:56" s="2" customFormat="1" ht="15.9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4"/>
      <c r="AS186" s="4"/>
      <c r="AT186" s="4"/>
      <c r="AU186" s="4"/>
      <c r="AV186" s="3"/>
      <c r="AW186" s="3"/>
      <c r="AX186" s="3"/>
      <c r="AY186" s="3"/>
      <c r="AZ186" s="3"/>
      <c r="BA186" s="3"/>
      <c r="BC186" s="33"/>
      <c r="BD186" s="33"/>
    </row>
    <row r="187" spans="1:56" s="2" customFormat="1" ht="15.9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4"/>
      <c r="AS187" s="4"/>
      <c r="AT187" s="4"/>
      <c r="AU187" s="4"/>
      <c r="AV187" s="3"/>
      <c r="AW187" s="3"/>
      <c r="AX187" s="3"/>
      <c r="AY187" s="3"/>
      <c r="AZ187" s="3"/>
      <c r="BA187" s="3"/>
      <c r="BC187" s="33"/>
      <c r="BD187" s="33"/>
    </row>
    <row r="188" spans="1:56" s="2" customFormat="1" ht="15.9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4"/>
      <c r="AS188" s="4"/>
      <c r="AT188" s="4"/>
      <c r="AU188" s="4"/>
      <c r="AV188" s="3"/>
      <c r="AW188" s="3"/>
      <c r="AX188" s="3"/>
      <c r="AY188" s="3"/>
      <c r="AZ188" s="3"/>
      <c r="BA188" s="3"/>
      <c r="BC188" s="33"/>
      <c r="BD188" s="33"/>
    </row>
    <row r="189" spans="1:56" s="2" customFormat="1" ht="15.9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4"/>
      <c r="AS189" s="4"/>
      <c r="AT189" s="4"/>
      <c r="AU189" s="4"/>
      <c r="AV189" s="3"/>
      <c r="AW189" s="3"/>
      <c r="AX189" s="3"/>
      <c r="AY189" s="3"/>
      <c r="AZ189" s="3"/>
      <c r="BA189" s="3"/>
      <c r="BC189" s="33"/>
      <c r="BD189" s="33"/>
    </row>
    <row r="190" spans="1:56" s="2" customFormat="1" ht="15.9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4"/>
      <c r="AS190" s="4"/>
      <c r="AT190" s="4"/>
      <c r="AU190" s="4"/>
      <c r="AV190" s="3"/>
      <c r="AW190" s="3"/>
      <c r="AX190" s="3"/>
      <c r="AY190" s="3"/>
      <c r="AZ190" s="3"/>
      <c r="BA190" s="3"/>
      <c r="BC190" s="33"/>
      <c r="BD190" s="33"/>
    </row>
    <row r="191" spans="1:56" s="2" customFormat="1" ht="15.9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4"/>
      <c r="AS191" s="4"/>
      <c r="AT191" s="4"/>
      <c r="AU191" s="4"/>
      <c r="AV191" s="3"/>
      <c r="AW191" s="3"/>
      <c r="AX191" s="3"/>
      <c r="AY191" s="3"/>
      <c r="AZ191" s="3"/>
      <c r="BA191" s="3"/>
      <c r="BC191" s="33"/>
      <c r="BD191" s="33"/>
    </row>
    <row r="192" spans="1:56" s="2" customFormat="1" ht="15.9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4"/>
      <c r="AS192" s="4"/>
      <c r="AT192" s="4"/>
      <c r="AU192" s="4"/>
      <c r="AV192" s="3"/>
      <c r="AW192" s="3"/>
      <c r="AX192" s="3"/>
      <c r="AY192" s="3"/>
      <c r="AZ192" s="3"/>
      <c r="BA192" s="3"/>
      <c r="BC192" s="33"/>
      <c r="BD192" s="33"/>
    </row>
    <row r="193" spans="1:56" s="2" customFormat="1" ht="15.9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4"/>
      <c r="AS193" s="4"/>
      <c r="AT193" s="4"/>
      <c r="AU193" s="4"/>
      <c r="AV193" s="3"/>
      <c r="AW193" s="3"/>
      <c r="AX193" s="3"/>
      <c r="AY193" s="3"/>
      <c r="AZ193" s="3"/>
      <c r="BA193" s="3"/>
      <c r="BC193" s="33"/>
      <c r="BD193" s="33"/>
    </row>
    <row r="194" spans="1:56" s="2" customFormat="1" ht="15.9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4"/>
      <c r="AS194" s="4"/>
      <c r="AT194" s="4"/>
      <c r="AU194" s="4"/>
      <c r="AV194" s="3"/>
      <c r="AW194" s="3"/>
      <c r="AX194" s="3"/>
      <c r="AY194" s="3"/>
      <c r="AZ194" s="3"/>
      <c r="BA194" s="3"/>
      <c r="BC194" s="33"/>
      <c r="BD194" s="33"/>
    </row>
    <row r="195" spans="1:56" s="2" customFormat="1" ht="15.9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4"/>
      <c r="AS195" s="4"/>
      <c r="AT195" s="4"/>
      <c r="AU195" s="4"/>
      <c r="AV195" s="3"/>
      <c r="AW195" s="3"/>
      <c r="AX195" s="3"/>
      <c r="AY195" s="3"/>
      <c r="AZ195" s="3"/>
      <c r="BA195" s="3"/>
      <c r="BC195" s="33"/>
      <c r="BD195" s="33"/>
    </row>
    <row r="196" spans="1:56" s="2" customFormat="1" ht="15.9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4"/>
      <c r="AS196" s="4"/>
      <c r="AT196" s="4"/>
      <c r="AU196" s="4"/>
      <c r="AV196" s="3"/>
      <c r="AW196" s="3"/>
      <c r="AX196" s="3"/>
      <c r="AY196" s="3"/>
      <c r="AZ196" s="3"/>
      <c r="BA196" s="3"/>
      <c r="BC196" s="33"/>
      <c r="BD196" s="33"/>
    </row>
    <row r="197" spans="1:56" s="2" customFormat="1" ht="15.9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4"/>
      <c r="AS197" s="4"/>
      <c r="AT197" s="4"/>
      <c r="AU197" s="4"/>
      <c r="AV197" s="3"/>
      <c r="AW197" s="3"/>
      <c r="AX197" s="3"/>
      <c r="AY197" s="3"/>
      <c r="AZ197" s="3"/>
      <c r="BA197" s="3"/>
      <c r="BC197" s="33"/>
      <c r="BD197" s="33"/>
    </row>
    <row r="198" spans="1:56" s="2" customFormat="1" ht="15.9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4"/>
      <c r="AS198" s="4"/>
      <c r="AT198" s="4"/>
      <c r="AU198" s="4"/>
      <c r="AV198" s="3"/>
      <c r="AW198" s="3"/>
      <c r="AX198" s="3"/>
      <c r="AY198" s="3"/>
      <c r="AZ198" s="3"/>
      <c r="BA198" s="3"/>
      <c r="BC198" s="33"/>
      <c r="BD198" s="33"/>
    </row>
    <row r="199" spans="1:56" s="2" customFormat="1" ht="15.9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4"/>
      <c r="AS199" s="4"/>
      <c r="AT199" s="4"/>
      <c r="AU199" s="4"/>
      <c r="AV199" s="3"/>
      <c r="AW199" s="3"/>
      <c r="AX199" s="3"/>
      <c r="AY199" s="3"/>
      <c r="AZ199" s="3"/>
      <c r="BA199" s="3"/>
      <c r="BC199" s="33"/>
      <c r="BD199" s="33"/>
    </row>
    <row r="200" spans="1:56" s="2" customFormat="1" ht="15.9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4"/>
      <c r="AS200" s="4"/>
      <c r="AT200" s="4"/>
      <c r="AU200" s="4"/>
      <c r="AV200" s="3"/>
      <c r="AW200" s="3"/>
      <c r="AX200" s="3"/>
      <c r="AY200" s="3"/>
      <c r="AZ200" s="3"/>
      <c r="BA200" s="3"/>
      <c r="BC200" s="33"/>
      <c r="BD200" s="33"/>
    </row>
    <row r="201" spans="1:56" s="2" customFormat="1" ht="15.9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4"/>
      <c r="AS201" s="4"/>
      <c r="AT201" s="4"/>
      <c r="AU201" s="4"/>
      <c r="AV201" s="3"/>
      <c r="AW201" s="3"/>
      <c r="AX201" s="3"/>
      <c r="AY201" s="3"/>
      <c r="AZ201" s="3"/>
      <c r="BA201" s="3"/>
      <c r="BC201" s="33"/>
      <c r="BD201" s="33"/>
    </row>
    <row r="202" spans="1:56" s="2" customFormat="1" ht="15.9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4"/>
      <c r="AS202" s="4"/>
      <c r="AT202" s="4"/>
      <c r="AU202" s="4"/>
      <c r="AV202" s="3"/>
      <c r="AW202" s="3"/>
      <c r="AX202" s="3"/>
      <c r="AY202" s="3"/>
      <c r="AZ202" s="3"/>
      <c r="BA202" s="3"/>
      <c r="BC202" s="33"/>
      <c r="BD202" s="33"/>
    </row>
    <row r="203" spans="1:56" s="2" customFormat="1" ht="15.9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4"/>
      <c r="AS203" s="4"/>
      <c r="AT203" s="4"/>
      <c r="AU203" s="4"/>
      <c r="AV203" s="3"/>
      <c r="AW203" s="3"/>
      <c r="AX203" s="3"/>
      <c r="AY203" s="3"/>
      <c r="AZ203" s="3"/>
      <c r="BA203" s="3"/>
      <c r="BC203" s="33"/>
      <c r="BD203" s="33"/>
    </row>
    <row r="204" spans="1:56" s="2" customFormat="1" ht="15.9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4"/>
      <c r="AS204" s="4"/>
      <c r="AT204" s="4"/>
      <c r="AU204" s="4"/>
      <c r="AV204" s="3"/>
      <c r="AW204" s="3"/>
      <c r="AX204" s="3"/>
      <c r="AY204" s="3"/>
      <c r="AZ204" s="3"/>
      <c r="BA204" s="3"/>
      <c r="BC204" s="33"/>
      <c r="BD204" s="33"/>
    </row>
    <row r="205" spans="1:56" s="2" customFormat="1" ht="15.9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4"/>
      <c r="AS205" s="4"/>
      <c r="AT205" s="4"/>
      <c r="AU205" s="4"/>
      <c r="AV205" s="3"/>
      <c r="AW205" s="3"/>
      <c r="AX205" s="3"/>
      <c r="AY205" s="3"/>
      <c r="AZ205" s="3"/>
      <c r="BA205" s="3"/>
      <c r="BC205" s="33"/>
      <c r="BD205" s="33"/>
    </row>
    <row r="206" spans="1:56" s="2" customFormat="1" ht="15.9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4"/>
      <c r="AS206" s="4"/>
      <c r="AT206" s="4"/>
      <c r="AU206" s="4"/>
      <c r="AV206" s="3"/>
      <c r="AW206" s="3"/>
      <c r="AX206" s="3"/>
      <c r="AY206" s="3"/>
      <c r="AZ206" s="3"/>
      <c r="BA206" s="3"/>
      <c r="BC206" s="33"/>
      <c r="BD206" s="33"/>
    </row>
    <row r="207" spans="1:56" s="2" customFormat="1" ht="15.9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4"/>
      <c r="AS207" s="4"/>
      <c r="AT207" s="4"/>
      <c r="AU207" s="4"/>
      <c r="AV207" s="3"/>
      <c r="AW207" s="3"/>
      <c r="AX207" s="3"/>
      <c r="AY207" s="3"/>
      <c r="AZ207" s="3"/>
      <c r="BA207" s="3"/>
      <c r="BC207" s="33"/>
      <c r="BD207" s="33"/>
    </row>
    <row r="208" spans="1:56" s="2" customFormat="1" ht="15.9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4"/>
      <c r="AS208" s="4"/>
      <c r="AT208" s="4"/>
      <c r="AU208" s="4"/>
      <c r="AV208" s="3"/>
      <c r="AW208" s="3"/>
      <c r="AX208" s="3"/>
      <c r="AY208" s="3"/>
      <c r="AZ208" s="3"/>
      <c r="BA208" s="3"/>
      <c r="BC208" s="33"/>
      <c r="BD208" s="33"/>
    </row>
    <row r="209" spans="1:56" s="2" customFormat="1" ht="15.9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4"/>
      <c r="AS209" s="4"/>
      <c r="AT209" s="4"/>
      <c r="AU209" s="4"/>
      <c r="AV209" s="3"/>
      <c r="AW209" s="3"/>
      <c r="AX209" s="3"/>
      <c r="AY209" s="3"/>
      <c r="AZ209" s="3"/>
      <c r="BA209" s="3"/>
      <c r="BC209" s="33"/>
      <c r="BD209" s="33"/>
    </row>
    <row r="210" spans="1:56" s="2" customFormat="1" ht="15.9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4"/>
      <c r="AS210" s="4"/>
      <c r="AT210" s="4"/>
      <c r="AU210" s="4"/>
      <c r="AV210" s="3"/>
      <c r="AW210" s="3"/>
      <c r="AX210" s="3"/>
      <c r="AY210" s="3"/>
      <c r="AZ210" s="3"/>
      <c r="BA210" s="3"/>
      <c r="BC210" s="33"/>
      <c r="BD210" s="33"/>
    </row>
    <row r="211" spans="1:56" s="2" customFormat="1" ht="15.9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4"/>
      <c r="AS211" s="4"/>
      <c r="AT211" s="4"/>
      <c r="AU211" s="4"/>
      <c r="AV211" s="3"/>
      <c r="AW211" s="3"/>
      <c r="AX211" s="3"/>
      <c r="AY211" s="3"/>
      <c r="AZ211" s="3"/>
      <c r="BA211" s="3"/>
      <c r="BC211" s="33"/>
      <c r="BD211" s="33"/>
    </row>
    <row r="212" spans="1:56" s="2" customFormat="1" ht="15.9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4"/>
      <c r="AS212" s="4"/>
      <c r="AT212" s="4"/>
      <c r="AU212" s="4"/>
      <c r="AV212" s="3"/>
      <c r="AW212" s="3"/>
      <c r="AX212" s="3"/>
      <c r="AY212" s="3"/>
      <c r="AZ212" s="3"/>
      <c r="BA212" s="3"/>
      <c r="BC212" s="33"/>
      <c r="BD212" s="33"/>
    </row>
    <row r="213" spans="1:56" s="2" customFormat="1" ht="15.9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4"/>
      <c r="AS213" s="4"/>
      <c r="AT213" s="4"/>
      <c r="AU213" s="4"/>
      <c r="AV213" s="3"/>
      <c r="AW213" s="3"/>
      <c r="AX213" s="3"/>
      <c r="AY213" s="3"/>
      <c r="AZ213" s="3"/>
      <c r="BA213" s="3"/>
      <c r="BC213" s="33"/>
      <c r="BD213" s="33"/>
    </row>
    <row r="214" spans="1:56" s="2" customFormat="1" ht="15.9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4"/>
      <c r="AS214" s="4"/>
      <c r="AT214" s="4"/>
      <c r="AU214" s="4"/>
      <c r="AV214" s="3"/>
      <c r="AW214" s="3"/>
      <c r="AX214" s="3"/>
      <c r="AY214" s="3"/>
      <c r="AZ214" s="3"/>
      <c r="BA214" s="3"/>
      <c r="BC214" s="33"/>
      <c r="BD214" s="33"/>
    </row>
    <row r="215" spans="1:56" s="2" customFormat="1" ht="15.9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4"/>
      <c r="AS215" s="4"/>
      <c r="AT215" s="4"/>
      <c r="AU215" s="4"/>
      <c r="AV215" s="3"/>
      <c r="AW215" s="3"/>
      <c r="AX215" s="3"/>
      <c r="AY215" s="3"/>
      <c r="AZ215" s="3"/>
      <c r="BA215" s="3"/>
      <c r="BC215" s="33"/>
      <c r="BD215" s="33"/>
    </row>
    <row r="216" spans="1:56" s="2" customFormat="1" ht="15.9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4"/>
      <c r="AS216" s="4"/>
      <c r="AT216" s="4"/>
      <c r="AU216" s="4"/>
      <c r="AV216" s="3"/>
      <c r="AW216" s="3"/>
      <c r="AX216" s="3"/>
      <c r="AY216" s="3"/>
      <c r="AZ216" s="3"/>
      <c r="BA216" s="3"/>
      <c r="BC216" s="33"/>
      <c r="BD216" s="33"/>
    </row>
    <row r="217" spans="1:56" s="2" customFormat="1" ht="15.9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4"/>
      <c r="AS217" s="4"/>
      <c r="AT217" s="4"/>
      <c r="AU217" s="4"/>
      <c r="AV217" s="3"/>
      <c r="AW217" s="3"/>
      <c r="AX217" s="3"/>
      <c r="AY217" s="3"/>
      <c r="AZ217" s="3"/>
      <c r="BA217" s="3"/>
      <c r="BC217" s="33"/>
      <c r="BD217" s="33"/>
    </row>
    <row r="218" spans="1:56" s="2" customFormat="1" ht="15.9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4"/>
      <c r="AS218" s="4"/>
      <c r="AT218" s="4"/>
      <c r="AU218" s="4"/>
      <c r="AV218" s="3"/>
      <c r="AW218" s="3"/>
      <c r="AX218" s="3"/>
      <c r="AY218" s="3"/>
      <c r="AZ218" s="3"/>
      <c r="BA218" s="3"/>
      <c r="BC218" s="33"/>
      <c r="BD218" s="33"/>
    </row>
    <row r="219" spans="1:56" s="2" customFormat="1" ht="15.9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4"/>
      <c r="AS219" s="4"/>
      <c r="AT219" s="4"/>
      <c r="AU219" s="4"/>
      <c r="AV219" s="3"/>
      <c r="AW219" s="3"/>
      <c r="AX219" s="3"/>
      <c r="AY219" s="3"/>
      <c r="AZ219" s="3"/>
      <c r="BA219" s="3"/>
      <c r="BC219" s="33"/>
      <c r="BD219" s="33"/>
    </row>
    <row r="220" spans="1:56" s="2" customFormat="1" ht="15.9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4"/>
      <c r="AS220" s="4"/>
      <c r="AT220" s="4"/>
      <c r="AU220" s="4"/>
      <c r="AV220" s="3"/>
      <c r="AW220" s="3"/>
      <c r="AX220" s="3"/>
      <c r="AY220" s="3"/>
      <c r="AZ220" s="3"/>
      <c r="BA220" s="3"/>
      <c r="BC220" s="33"/>
      <c r="BD220" s="33"/>
    </row>
    <row r="221" spans="1:56" s="2" customFormat="1" ht="15.9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4"/>
      <c r="AS221" s="4"/>
      <c r="AT221" s="4"/>
      <c r="AU221" s="4"/>
      <c r="AV221" s="3"/>
      <c r="AW221" s="3"/>
      <c r="AX221" s="3"/>
      <c r="AY221" s="3"/>
      <c r="AZ221" s="3"/>
      <c r="BA221" s="3"/>
      <c r="BC221" s="33"/>
      <c r="BD221" s="33"/>
    </row>
    <row r="222" spans="1:56" s="2" customFormat="1" ht="15.9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4"/>
      <c r="AS222" s="4"/>
      <c r="AT222" s="4"/>
      <c r="AU222" s="4"/>
      <c r="AV222" s="3"/>
      <c r="AW222" s="3"/>
      <c r="AX222" s="3"/>
      <c r="AY222" s="3"/>
      <c r="AZ222" s="3"/>
      <c r="BA222" s="3"/>
      <c r="BC222" s="33"/>
      <c r="BD222" s="33"/>
    </row>
    <row r="223" spans="1:56" s="2" customFormat="1" ht="15.9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4"/>
      <c r="AS223" s="4"/>
      <c r="AT223" s="4"/>
      <c r="AU223" s="4"/>
      <c r="AV223" s="3"/>
      <c r="AW223" s="3"/>
      <c r="AX223" s="3"/>
      <c r="AY223" s="3"/>
      <c r="AZ223" s="3"/>
      <c r="BA223" s="3"/>
      <c r="BC223" s="33"/>
      <c r="BD223" s="33"/>
    </row>
    <row r="224" spans="1:56" s="2" customFormat="1" ht="15.9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4"/>
      <c r="AS224" s="4"/>
      <c r="AT224" s="4"/>
      <c r="AU224" s="4"/>
      <c r="AV224" s="3"/>
      <c r="AW224" s="3"/>
      <c r="AX224" s="3"/>
      <c r="AY224" s="3"/>
      <c r="AZ224" s="3"/>
      <c r="BA224" s="3"/>
      <c r="BC224" s="33"/>
      <c r="BD224" s="33"/>
    </row>
    <row r="225" spans="1:56" s="2" customFormat="1" ht="15.9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4"/>
      <c r="AS225" s="4"/>
      <c r="AT225" s="4"/>
      <c r="AU225" s="4"/>
      <c r="AV225" s="3"/>
      <c r="AW225" s="3"/>
      <c r="AX225" s="3"/>
      <c r="AY225" s="3"/>
      <c r="AZ225" s="3"/>
      <c r="BA225" s="3"/>
      <c r="BC225" s="33"/>
      <c r="BD225" s="33"/>
    </row>
    <row r="226" spans="1:56" s="2" customFormat="1" ht="15.9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4"/>
      <c r="AS226" s="4"/>
      <c r="AT226" s="4"/>
      <c r="AU226" s="4"/>
      <c r="AV226" s="3"/>
      <c r="AW226" s="3"/>
      <c r="AX226" s="3"/>
      <c r="AY226" s="3"/>
      <c r="AZ226" s="3"/>
      <c r="BA226" s="3"/>
      <c r="BC226" s="33"/>
      <c r="BD226" s="33"/>
    </row>
    <row r="227" spans="1:56" s="2" customFormat="1" ht="15.9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4"/>
      <c r="AS227" s="4"/>
      <c r="AT227" s="4"/>
      <c r="AU227" s="4"/>
      <c r="AV227" s="3"/>
      <c r="AW227" s="3"/>
      <c r="AX227" s="3"/>
      <c r="AY227" s="3"/>
      <c r="AZ227" s="3"/>
      <c r="BA227" s="3"/>
      <c r="BC227" s="33"/>
      <c r="BD227" s="33"/>
    </row>
    <row r="228" spans="1:56" s="2" customFormat="1" ht="15.9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4"/>
      <c r="AS228" s="4"/>
      <c r="AT228" s="4"/>
      <c r="AU228" s="4"/>
      <c r="AV228" s="3"/>
      <c r="AW228" s="3"/>
      <c r="AX228" s="3"/>
      <c r="AY228" s="3"/>
      <c r="AZ228" s="3"/>
      <c r="BA228" s="3"/>
      <c r="BC228" s="33"/>
      <c r="BD228" s="33"/>
    </row>
    <row r="229" spans="1:56" s="2" customFormat="1" ht="15.9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4"/>
      <c r="AS229" s="4"/>
      <c r="AT229" s="4"/>
      <c r="AU229" s="4"/>
      <c r="AV229" s="3"/>
      <c r="AW229" s="3"/>
      <c r="AX229" s="3"/>
      <c r="AY229" s="3"/>
      <c r="AZ229" s="3"/>
      <c r="BA229" s="3"/>
      <c r="BC229" s="33"/>
      <c r="BD229" s="33"/>
    </row>
    <row r="230" spans="1:56" s="2" customFormat="1" ht="15.9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4"/>
      <c r="AS230" s="4"/>
      <c r="AT230" s="4"/>
      <c r="AU230" s="4"/>
      <c r="AV230" s="3"/>
      <c r="AW230" s="3"/>
      <c r="AX230" s="3"/>
      <c r="AY230" s="3"/>
      <c r="AZ230" s="3"/>
      <c r="BA230" s="3"/>
      <c r="BC230" s="33"/>
      <c r="BD230" s="33"/>
    </row>
    <row r="231" spans="1:56" s="2" customFormat="1" ht="15.9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4"/>
      <c r="AS231" s="4"/>
      <c r="AT231" s="4"/>
      <c r="AU231" s="4"/>
      <c r="AV231" s="3"/>
      <c r="AW231" s="3"/>
      <c r="AX231" s="3"/>
      <c r="AY231" s="3"/>
      <c r="AZ231" s="3"/>
      <c r="BA231" s="3"/>
      <c r="BC231" s="33"/>
      <c r="BD231" s="33"/>
    </row>
    <row r="232" spans="1:56" s="2" customFormat="1" ht="15.9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4"/>
      <c r="AS232" s="4"/>
      <c r="AT232" s="4"/>
      <c r="AU232" s="4"/>
      <c r="AV232" s="3"/>
      <c r="AW232" s="3"/>
      <c r="AX232" s="3"/>
      <c r="AY232" s="3"/>
      <c r="AZ232" s="3"/>
      <c r="BA232" s="3"/>
      <c r="BC232" s="33"/>
      <c r="BD232" s="33"/>
    </row>
    <row r="233" spans="1:56" s="2" customFormat="1" ht="15.9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4"/>
      <c r="AS233" s="4"/>
      <c r="AT233" s="4"/>
      <c r="AU233" s="4"/>
      <c r="AV233" s="3"/>
      <c r="AW233" s="3"/>
      <c r="AX233" s="3"/>
      <c r="AY233" s="3"/>
      <c r="AZ233" s="3"/>
      <c r="BA233" s="3"/>
      <c r="BC233" s="33"/>
      <c r="BD233" s="33"/>
    </row>
    <row r="234" spans="1:56" s="2" customFormat="1" ht="15.9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4"/>
      <c r="AS234" s="4"/>
      <c r="AT234" s="4"/>
      <c r="AU234" s="4"/>
      <c r="AV234" s="3"/>
      <c r="AW234" s="3"/>
      <c r="AX234" s="3"/>
      <c r="AY234" s="3"/>
      <c r="AZ234" s="3"/>
      <c r="BA234" s="3"/>
      <c r="BC234" s="33"/>
      <c r="BD234" s="33"/>
    </row>
    <row r="235" spans="1:56" s="2" customFormat="1" ht="15.9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4"/>
      <c r="AS235" s="4"/>
      <c r="AT235" s="4"/>
      <c r="AU235" s="4"/>
      <c r="AV235" s="3"/>
      <c r="AW235" s="3"/>
      <c r="AX235" s="3"/>
      <c r="AY235" s="3"/>
      <c r="AZ235" s="3"/>
      <c r="BA235" s="3"/>
      <c r="BC235" s="33"/>
      <c r="BD235" s="33"/>
    </row>
    <row r="236" spans="1:56" s="2" customFormat="1" ht="15.9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4"/>
      <c r="AS236" s="4"/>
      <c r="AT236" s="4"/>
      <c r="AU236" s="4"/>
      <c r="AV236" s="3"/>
      <c r="AW236" s="3"/>
      <c r="AX236" s="3"/>
      <c r="AY236" s="3"/>
      <c r="AZ236" s="3"/>
      <c r="BA236" s="3"/>
      <c r="BC236" s="33"/>
      <c r="BD236" s="33"/>
    </row>
    <row r="237" spans="1:56" s="2" customFormat="1" ht="15.9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4"/>
      <c r="AS237" s="4"/>
      <c r="AT237" s="4"/>
      <c r="AU237" s="4"/>
      <c r="AV237" s="3"/>
      <c r="AW237" s="3"/>
      <c r="AX237" s="3"/>
      <c r="AY237" s="3"/>
      <c r="AZ237" s="3"/>
      <c r="BA237" s="3"/>
      <c r="BC237" s="33"/>
      <c r="BD237" s="33"/>
    </row>
    <row r="238" spans="1:56" s="2" customFormat="1" ht="15.9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4"/>
      <c r="AS238" s="4"/>
      <c r="AT238" s="4"/>
      <c r="AU238" s="4"/>
      <c r="AV238" s="3"/>
      <c r="AW238" s="3"/>
      <c r="AX238" s="3"/>
      <c r="AY238" s="3"/>
      <c r="AZ238" s="3"/>
      <c r="BA238" s="3"/>
      <c r="BC238" s="33"/>
      <c r="BD238" s="33"/>
    </row>
    <row r="239" spans="1:56" s="2" customFormat="1" ht="15.9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4"/>
      <c r="AS239" s="4"/>
      <c r="AT239" s="4"/>
      <c r="AU239" s="4"/>
      <c r="AV239" s="3"/>
      <c r="AW239" s="3"/>
      <c r="AX239" s="3"/>
      <c r="AY239" s="3"/>
      <c r="AZ239" s="3"/>
      <c r="BA239" s="3"/>
      <c r="BC239" s="33"/>
      <c r="BD239" s="33"/>
    </row>
    <row r="240" spans="1:56" s="2" customFormat="1" ht="15.9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4"/>
      <c r="AS240" s="4"/>
      <c r="AT240" s="4"/>
      <c r="AU240" s="4"/>
      <c r="AV240" s="3"/>
      <c r="AW240" s="3"/>
      <c r="AX240" s="3"/>
      <c r="AY240" s="3"/>
      <c r="AZ240" s="3"/>
      <c r="BA240" s="3"/>
      <c r="BC240" s="33"/>
      <c r="BD240" s="33"/>
    </row>
    <row r="241" spans="1:56" s="2" customFormat="1" ht="15.9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4"/>
      <c r="AS241" s="4"/>
      <c r="AT241" s="4"/>
      <c r="AU241" s="4"/>
      <c r="AV241" s="3"/>
      <c r="AW241" s="3"/>
      <c r="AX241" s="3"/>
      <c r="AY241" s="3"/>
      <c r="AZ241" s="3"/>
      <c r="BA241" s="3"/>
      <c r="BC241" s="33"/>
      <c r="BD241" s="33"/>
    </row>
    <row r="242" spans="1:56" s="2" customFormat="1" ht="15.9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4"/>
      <c r="AS242" s="4"/>
      <c r="AT242" s="4"/>
      <c r="AU242" s="4"/>
      <c r="AV242" s="3"/>
      <c r="AW242" s="3"/>
      <c r="AX242" s="3"/>
      <c r="AY242" s="3"/>
      <c r="AZ242" s="3"/>
      <c r="BA242" s="3"/>
      <c r="BC242" s="33"/>
      <c r="BD242" s="33"/>
    </row>
    <row r="243" spans="1:56" s="2" customFormat="1" ht="15.9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4"/>
      <c r="AS243" s="4"/>
      <c r="AT243" s="4"/>
      <c r="AU243" s="4"/>
      <c r="AV243" s="3"/>
      <c r="AW243" s="3"/>
      <c r="AX243" s="3"/>
      <c r="AY243" s="3"/>
      <c r="AZ243" s="3"/>
      <c r="BA243" s="3"/>
      <c r="BC243" s="33"/>
      <c r="BD243" s="33"/>
    </row>
    <row r="244" spans="1:56" s="2" customFormat="1" ht="15.9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4"/>
      <c r="AS244" s="4"/>
      <c r="AT244" s="4"/>
      <c r="AU244" s="4"/>
      <c r="AV244" s="3"/>
      <c r="AW244" s="3"/>
      <c r="AX244" s="3"/>
      <c r="AY244" s="3"/>
      <c r="AZ244" s="3"/>
      <c r="BA244" s="3"/>
      <c r="BC244" s="33"/>
      <c r="BD244" s="33"/>
    </row>
    <row r="245" spans="1:56" s="2" customFormat="1" ht="15.9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4"/>
      <c r="AS245" s="4"/>
      <c r="AT245" s="4"/>
      <c r="AU245" s="4"/>
      <c r="AV245" s="3"/>
      <c r="AW245" s="3"/>
      <c r="AX245" s="3"/>
      <c r="AY245" s="3"/>
      <c r="AZ245" s="3"/>
      <c r="BA245" s="3"/>
      <c r="BC245" s="33"/>
      <c r="BD245" s="33"/>
    </row>
    <row r="246" spans="1:56" s="2" customFormat="1" ht="15.9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4"/>
      <c r="AS246" s="4"/>
      <c r="AT246" s="4"/>
      <c r="AU246" s="4"/>
      <c r="AV246" s="3"/>
      <c r="AW246" s="3"/>
      <c r="AX246" s="3"/>
      <c r="AY246" s="3"/>
      <c r="AZ246" s="3"/>
      <c r="BA246" s="3"/>
      <c r="BC246" s="33"/>
      <c r="BD246" s="33"/>
    </row>
    <row r="247" spans="1:56" s="2" customFormat="1" ht="15.9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4"/>
      <c r="AS247" s="4"/>
      <c r="AT247" s="4"/>
      <c r="AU247" s="4"/>
      <c r="AV247" s="3"/>
      <c r="AW247" s="3"/>
      <c r="AX247" s="3"/>
      <c r="AY247" s="3"/>
      <c r="AZ247" s="3"/>
      <c r="BA247" s="3"/>
      <c r="BC247" s="33"/>
      <c r="BD247" s="33"/>
    </row>
    <row r="248" spans="1:56" s="2" customFormat="1" ht="15.9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4"/>
      <c r="AS248" s="4"/>
      <c r="AT248" s="4"/>
      <c r="AU248" s="4"/>
      <c r="AV248" s="3"/>
      <c r="AW248" s="3"/>
      <c r="AX248" s="3"/>
      <c r="AY248" s="3"/>
      <c r="AZ248" s="3"/>
      <c r="BA248" s="3"/>
      <c r="BC248" s="33"/>
      <c r="BD248" s="33"/>
    </row>
    <row r="249" spans="1:56" s="2" customFormat="1" ht="15.9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4"/>
      <c r="AS249" s="4"/>
      <c r="AT249" s="4"/>
      <c r="AU249" s="4"/>
      <c r="AV249" s="3"/>
      <c r="AW249" s="3"/>
      <c r="AX249" s="3"/>
      <c r="AY249" s="3"/>
      <c r="AZ249" s="3"/>
      <c r="BA249" s="3"/>
      <c r="BC249" s="33"/>
      <c r="BD249" s="33"/>
    </row>
    <row r="250" spans="1:56" s="2" customFormat="1" ht="15.9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4"/>
      <c r="AS250" s="4"/>
      <c r="AT250" s="4"/>
      <c r="AU250" s="4"/>
      <c r="AV250" s="3"/>
      <c r="AW250" s="3"/>
      <c r="AX250" s="3"/>
      <c r="AY250" s="3"/>
      <c r="AZ250" s="3"/>
      <c r="BA250" s="3"/>
      <c r="BC250" s="33"/>
      <c r="BD250" s="33"/>
    </row>
    <row r="251" spans="1:56" s="2" customFormat="1" ht="15.9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4"/>
      <c r="AS251" s="4"/>
      <c r="AT251" s="4"/>
      <c r="AU251" s="4"/>
      <c r="AV251" s="3"/>
      <c r="AW251" s="3"/>
      <c r="AX251" s="3"/>
      <c r="AY251" s="3"/>
      <c r="AZ251" s="3"/>
      <c r="BA251" s="3"/>
      <c r="BC251" s="33"/>
      <c r="BD251" s="33"/>
    </row>
    <row r="252" spans="1:56" s="2" customFormat="1" ht="15.9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4"/>
      <c r="AS252" s="4"/>
      <c r="AT252" s="4"/>
      <c r="AU252" s="4"/>
      <c r="AV252" s="3"/>
      <c r="AW252" s="3"/>
      <c r="AX252" s="3"/>
      <c r="AY252" s="3"/>
      <c r="AZ252" s="3"/>
      <c r="BA252" s="3"/>
      <c r="BC252" s="33"/>
      <c r="BD252" s="33"/>
    </row>
    <row r="253" spans="1:56" s="2" customFormat="1" ht="15.9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4"/>
      <c r="AS253" s="4"/>
      <c r="AT253" s="4"/>
      <c r="AU253" s="4"/>
      <c r="AV253" s="3"/>
      <c r="AW253" s="3"/>
      <c r="AX253" s="3"/>
      <c r="AY253" s="3"/>
      <c r="AZ253" s="3"/>
      <c r="BA253" s="3"/>
      <c r="BC253" s="33"/>
      <c r="BD253" s="33"/>
    </row>
    <row r="254" spans="1:56" s="2" customFormat="1" ht="15.9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4"/>
      <c r="AS254" s="4"/>
      <c r="AT254" s="4"/>
      <c r="AU254" s="4"/>
      <c r="AV254" s="3"/>
      <c r="AW254" s="3"/>
      <c r="AX254" s="3"/>
      <c r="AY254" s="3"/>
      <c r="AZ254" s="3"/>
      <c r="BA254" s="3"/>
      <c r="BC254" s="33"/>
      <c r="BD254" s="33"/>
    </row>
    <row r="255" spans="1:56" s="2" customFormat="1" ht="15.9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4"/>
      <c r="AS255" s="4"/>
      <c r="AT255" s="4"/>
      <c r="AU255" s="4"/>
      <c r="AV255" s="3"/>
      <c r="AW255" s="3"/>
      <c r="AX255" s="3"/>
      <c r="AY255" s="3"/>
      <c r="AZ255" s="3"/>
      <c r="BA255" s="3"/>
      <c r="BC255" s="33"/>
      <c r="BD255" s="33"/>
    </row>
    <row r="256" spans="1:56" s="2" customFormat="1" ht="15.9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4"/>
      <c r="AS256" s="4"/>
      <c r="AT256" s="4"/>
      <c r="AU256" s="4"/>
      <c r="AV256" s="3"/>
      <c r="AW256" s="3"/>
      <c r="AX256" s="3"/>
      <c r="AY256" s="3"/>
      <c r="AZ256" s="3"/>
      <c r="BA256" s="3"/>
      <c r="BC256" s="33"/>
      <c r="BD256" s="33"/>
    </row>
    <row r="257" spans="1:56" s="2" customFormat="1" ht="15.9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4"/>
      <c r="AS257" s="4"/>
      <c r="AT257" s="4"/>
      <c r="AU257" s="4"/>
      <c r="AV257" s="3"/>
      <c r="AW257" s="3"/>
      <c r="AX257" s="3"/>
      <c r="AY257" s="3"/>
      <c r="AZ257" s="3"/>
      <c r="BA257" s="3"/>
      <c r="BC257" s="33"/>
      <c r="BD257" s="33"/>
    </row>
    <row r="258" spans="1:56" s="2" customFormat="1" ht="15.9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4"/>
      <c r="AS258" s="4"/>
      <c r="AT258" s="4"/>
      <c r="AU258" s="4"/>
      <c r="AV258" s="3"/>
      <c r="AW258" s="3"/>
      <c r="AX258" s="3"/>
      <c r="AY258" s="3"/>
      <c r="AZ258" s="3"/>
      <c r="BA258" s="3"/>
      <c r="BC258" s="33"/>
      <c r="BD258" s="33"/>
    </row>
    <row r="259" spans="1:56" s="2" customFormat="1" ht="15.9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4"/>
      <c r="AS259" s="4"/>
      <c r="AT259" s="4"/>
      <c r="AU259" s="4"/>
      <c r="AV259" s="3"/>
      <c r="AW259" s="3"/>
      <c r="AX259" s="3"/>
      <c r="AY259" s="3"/>
      <c r="AZ259" s="3"/>
      <c r="BA259" s="3"/>
      <c r="BC259" s="33"/>
      <c r="BD259" s="33"/>
    </row>
    <row r="260" spans="1:56" s="2" customFormat="1" ht="15.9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4"/>
      <c r="AS260" s="4"/>
      <c r="AT260" s="4"/>
      <c r="AU260" s="4"/>
      <c r="AV260" s="3"/>
      <c r="AW260" s="3"/>
      <c r="AX260" s="3"/>
      <c r="AY260" s="3"/>
      <c r="AZ260" s="3"/>
      <c r="BA260" s="3"/>
      <c r="BC260" s="33"/>
      <c r="BD260" s="33"/>
    </row>
    <row r="261" spans="1:56" s="2" customFormat="1" ht="15.9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4"/>
      <c r="AS261" s="4"/>
      <c r="AT261" s="4"/>
      <c r="AU261" s="4"/>
      <c r="AV261" s="3"/>
      <c r="AW261" s="3"/>
      <c r="AX261" s="3"/>
      <c r="AY261" s="3"/>
      <c r="AZ261" s="3"/>
      <c r="BA261" s="3"/>
      <c r="BC261" s="33"/>
      <c r="BD261" s="33"/>
    </row>
    <row r="262" spans="1:56" s="2" customFormat="1" ht="15.9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4"/>
      <c r="AS262" s="4"/>
      <c r="AT262" s="4"/>
      <c r="AU262" s="4"/>
      <c r="AV262" s="3"/>
      <c r="AW262" s="3"/>
      <c r="AX262" s="3"/>
      <c r="AY262" s="3"/>
      <c r="AZ262" s="3"/>
      <c r="BA262" s="3"/>
      <c r="BC262" s="33"/>
      <c r="BD262" s="33"/>
    </row>
    <row r="263" spans="1:56" s="2" customFormat="1" ht="15.9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4"/>
      <c r="AS263" s="4"/>
      <c r="AT263" s="4"/>
      <c r="AU263" s="4"/>
      <c r="AV263" s="3"/>
      <c r="AW263" s="3"/>
      <c r="AX263" s="3"/>
      <c r="AY263" s="3"/>
      <c r="AZ263" s="3"/>
      <c r="BA263" s="3"/>
      <c r="BC263" s="33"/>
      <c r="BD263" s="33"/>
    </row>
    <row r="264" spans="1:56" s="2" customFormat="1" ht="15.9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4"/>
      <c r="AS264" s="4"/>
      <c r="AT264" s="4"/>
      <c r="AU264" s="4"/>
      <c r="AV264" s="3"/>
      <c r="AW264" s="3"/>
      <c r="AX264" s="3"/>
      <c r="AY264" s="3"/>
      <c r="AZ264" s="3"/>
      <c r="BA264" s="3"/>
      <c r="BC264" s="33"/>
      <c r="BD264" s="33"/>
    </row>
    <row r="265" spans="1:56" s="2" customFormat="1" ht="15.9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4"/>
      <c r="AS265" s="4"/>
      <c r="AT265" s="4"/>
      <c r="AU265" s="4"/>
      <c r="AV265" s="3"/>
      <c r="AW265" s="3"/>
      <c r="AX265" s="3"/>
      <c r="AY265" s="3"/>
      <c r="AZ265" s="3"/>
      <c r="BA265" s="3"/>
      <c r="BC265" s="33"/>
      <c r="BD265" s="33"/>
    </row>
    <row r="266" spans="1:56" s="2" customFormat="1" ht="15.9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4"/>
      <c r="AS266" s="4"/>
      <c r="AT266" s="4"/>
      <c r="AU266" s="4"/>
      <c r="AV266" s="3"/>
      <c r="AW266" s="3"/>
      <c r="AX266" s="3"/>
      <c r="AY266" s="3"/>
      <c r="AZ266" s="3"/>
      <c r="BA266" s="3"/>
      <c r="BC266" s="33"/>
      <c r="BD266" s="33"/>
    </row>
    <row r="267" spans="1:56" s="2" customFormat="1" ht="15.9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4"/>
      <c r="AS267" s="4"/>
      <c r="AT267" s="4"/>
      <c r="AU267" s="4"/>
      <c r="AV267" s="3"/>
      <c r="AW267" s="3"/>
      <c r="AX267" s="3"/>
      <c r="AY267" s="3"/>
      <c r="AZ267" s="3"/>
      <c r="BA267" s="3"/>
      <c r="BC267" s="33"/>
      <c r="BD267" s="33"/>
    </row>
    <row r="268" spans="1:56" s="2" customFormat="1" ht="15.9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4"/>
      <c r="AS268" s="4"/>
      <c r="AT268" s="4"/>
      <c r="AU268" s="4"/>
      <c r="AV268" s="3"/>
      <c r="AW268" s="3"/>
      <c r="AX268" s="3"/>
      <c r="AY268" s="3"/>
      <c r="AZ268" s="3"/>
      <c r="BA268" s="3"/>
      <c r="BC268" s="33"/>
      <c r="BD268" s="33"/>
    </row>
    <row r="269" spans="1:56" s="2" customFormat="1" ht="15.9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4"/>
      <c r="AS269" s="4"/>
      <c r="AT269" s="4"/>
      <c r="AU269" s="4"/>
      <c r="AV269" s="3"/>
      <c r="AW269" s="3"/>
      <c r="AX269" s="3"/>
      <c r="AY269" s="3"/>
      <c r="AZ269" s="3"/>
      <c r="BA269" s="3"/>
      <c r="BC269" s="33"/>
      <c r="BD269" s="33"/>
    </row>
    <row r="270" spans="1:56" s="2" customFormat="1" ht="15.9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4"/>
      <c r="AS270" s="4"/>
      <c r="AT270" s="4"/>
      <c r="AU270" s="4"/>
      <c r="AV270" s="3"/>
      <c r="AW270" s="3"/>
      <c r="AX270" s="3"/>
      <c r="AY270" s="3"/>
      <c r="AZ270" s="3"/>
      <c r="BA270" s="3"/>
      <c r="BC270" s="33"/>
      <c r="BD270" s="33"/>
    </row>
    <row r="271" spans="1:56" s="2" customFormat="1" ht="15.9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4"/>
      <c r="AS271" s="4"/>
      <c r="AT271" s="4"/>
      <c r="AU271" s="4"/>
      <c r="AV271" s="3"/>
      <c r="AW271" s="3"/>
      <c r="AX271" s="3"/>
      <c r="AY271" s="3"/>
      <c r="AZ271" s="3"/>
      <c r="BA271" s="3"/>
      <c r="BC271" s="33"/>
      <c r="BD271" s="33"/>
    </row>
    <row r="272" spans="1:56" s="2" customFormat="1" ht="15.9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4"/>
      <c r="AS272" s="4"/>
      <c r="AT272" s="4"/>
      <c r="AU272" s="4"/>
      <c r="AV272" s="3"/>
      <c r="AW272" s="3"/>
      <c r="AX272" s="3"/>
      <c r="AY272" s="3"/>
      <c r="AZ272" s="3"/>
      <c r="BA272" s="3"/>
      <c r="BC272" s="33"/>
      <c r="BD272" s="33"/>
    </row>
    <row r="273" spans="1:56" s="2" customFormat="1" ht="15.9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4"/>
      <c r="AS273" s="4"/>
      <c r="AT273" s="4"/>
      <c r="AU273" s="4"/>
      <c r="AV273" s="3"/>
      <c r="AW273" s="3"/>
      <c r="AX273" s="3"/>
      <c r="AY273" s="3"/>
      <c r="AZ273" s="3"/>
      <c r="BA273" s="3"/>
      <c r="BC273" s="33"/>
      <c r="BD273" s="33"/>
    </row>
    <row r="274" spans="1:56" s="2" customFormat="1" ht="15.9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4"/>
      <c r="AS274" s="4"/>
      <c r="AT274" s="4"/>
      <c r="AU274" s="4"/>
      <c r="AV274" s="3"/>
      <c r="AW274" s="3"/>
      <c r="AX274" s="3"/>
      <c r="AY274" s="3"/>
      <c r="AZ274" s="3"/>
      <c r="BA274" s="3"/>
      <c r="BC274" s="33"/>
      <c r="BD274" s="33"/>
    </row>
    <row r="275" spans="1:56" s="2" customFormat="1" ht="15.9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4"/>
      <c r="AS275" s="4"/>
      <c r="AT275" s="4"/>
      <c r="AU275" s="4"/>
      <c r="AV275" s="3"/>
      <c r="AW275" s="3"/>
      <c r="AX275" s="3"/>
      <c r="AY275" s="3"/>
      <c r="AZ275" s="3"/>
      <c r="BA275" s="3"/>
      <c r="BC275" s="33"/>
      <c r="BD275" s="33"/>
    </row>
    <row r="276" spans="1:56" s="2" customFormat="1" ht="15.9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4"/>
      <c r="AS276" s="4"/>
      <c r="AT276" s="4"/>
      <c r="AU276" s="4"/>
      <c r="AV276" s="3"/>
      <c r="AW276" s="3"/>
      <c r="AX276" s="3"/>
      <c r="AY276" s="3"/>
      <c r="AZ276" s="3"/>
      <c r="BA276" s="3"/>
      <c r="BC276" s="33"/>
      <c r="BD276" s="33"/>
    </row>
    <row r="277" spans="1:56" s="2" customFormat="1" ht="15.9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4"/>
      <c r="AS277" s="4"/>
      <c r="AT277" s="4"/>
      <c r="AU277" s="4"/>
      <c r="AV277" s="3"/>
      <c r="AW277" s="3"/>
      <c r="AX277" s="3"/>
      <c r="AY277" s="3"/>
      <c r="AZ277" s="3"/>
      <c r="BA277" s="3"/>
      <c r="BC277" s="33"/>
      <c r="BD277" s="33"/>
    </row>
    <row r="278" spans="1:56" s="2" customFormat="1" ht="15.9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4"/>
      <c r="AS278" s="4"/>
      <c r="AT278" s="4"/>
      <c r="AU278" s="4"/>
      <c r="AV278" s="3"/>
      <c r="AW278" s="3"/>
      <c r="AX278" s="3"/>
      <c r="AY278" s="3"/>
      <c r="AZ278" s="3"/>
      <c r="BA278" s="3"/>
      <c r="BC278" s="33"/>
      <c r="BD278" s="33"/>
    </row>
    <row r="279" spans="1:56" s="2" customFormat="1" ht="15.9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4"/>
      <c r="AS279" s="4"/>
      <c r="AT279" s="4"/>
      <c r="AU279" s="4"/>
      <c r="AV279" s="3"/>
      <c r="AW279" s="3"/>
      <c r="AX279" s="3"/>
      <c r="AY279" s="3"/>
      <c r="AZ279" s="3"/>
      <c r="BA279" s="3"/>
      <c r="BC279" s="33"/>
      <c r="BD279" s="33"/>
    </row>
    <row r="280" spans="1:56" s="2" customFormat="1" ht="15.9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4"/>
      <c r="AS280" s="4"/>
      <c r="AT280" s="4"/>
      <c r="AU280" s="4"/>
      <c r="AV280" s="3"/>
      <c r="AW280" s="3"/>
      <c r="AX280" s="3"/>
      <c r="AY280" s="3"/>
      <c r="AZ280" s="3"/>
      <c r="BA280" s="3"/>
      <c r="BC280" s="33"/>
      <c r="BD280" s="33"/>
    </row>
    <row r="281" spans="1:56" s="2" customFormat="1" ht="15.9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4"/>
      <c r="AS281" s="4"/>
      <c r="AT281" s="4"/>
      <c r="AU281" s="4"/>
      <c r="AV281" s="3"/>
      <c r="AW281" s="3"/>
      <c r="AX281" s="3"/>
      <c r="AY281" s="3"/>
      <c r="AZ281" s="3"/>
      <c r="BA281" s="3"/>
      <c r="BC281" s="33"/>
      <c r="BD281" s="33"/>
    </row>
    <row r="282" spans="1:56" s="2" customFormat="1" ht="15.9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4"/>
      <c r="AS282" s="4"/>
      <c r="AT282" s="4"/>
      <c r="AU282" s="4"/>
      <c r="AV282" s="3"/>
      <c r="AW282" s="3"/>
      <c r="AX282" s="3"/>
      <c r="AY282" s="3"/>
      <c r="AZ282" s="3"/>
      <c r="BA282" s="3"/>
      <c r="BC282" s="33"/>
      <c r="BD282" s="33"/>
    </row>
    <row r="283" spans="1:56" s="2" customFormat="1" ht="15.9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4"/>
      <c r="AS283" s="4"/>
      <c r="AT283" s="4"/>
      <c r="AU283" s="4"/>
      <c r="AV283" s="3"/>
      <c r="AW283" s="3"/>
      <c r="AX283" s="3"/>
      <c r="AY283" s="3"/>
      <c r="AZ283" s="3"/>
      <c r="BA283" s="3"/>
      <c r="BC283" s="33"/>
      <c r="BD283" s="33"/>
    </row>
    <row r="284" spans="1:56" s="2" customFormat="1" ht="15.9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4"/>
      <c r="AS284" s="4"/>
      <c r="AT284" s="4"/>
      <c r="AU284" s="4"/>
      <c r="AV284" s="3"/>
      <c r="AW284" s="3"/>
      <c r="AX284" s="3"/>
      <c r="AY284" s="3"/>
      <c r="AZ284" s="3"/>
      <c r="BA284" s="3"/>
      <c r="BC284" s="33"/>
      <c r="BD284" s="33"/>
    </row>
    <row r="285" spans="1:56" s="2" customFormat="1" ht="15.9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4"/>
      <c r="AS285" s="4"/>
      <c r="AT285" s="4"/>
      <c r="AU285" s="4"/>
      <c r="AV285" s="3"/>
      <c r="AW285" s="3"/>
      <c r="AX285" s="3"/>
      <c r="AY285" s="3"/>
      <c r="AZ285" s="3"/>
      <c r="BA285" s="3"/>
      <c r="BC285" s="33"/>
      <c r="BD285" s="33"/>
    </row>
    <row r="286" spans="1:56" s="2" customFormat="1" ht="15.9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4"/>
      <c r="AS286" s="4"/>
      <c r="AT286" s="4"/>
      <c r="AU286" s="4"/>
      <c r="AV286" s="3"/>
      <c r="AW286" s="3"/>
      <c r="AX286" s="3"/>
      <c r="AY286" s="3"/>
      <c r="AZ286" s="3"/>
      <c r="BA286" s="3"/>
      <c r="BC286" s="33"/>
      <c r="BD286" s="33"/>
    </row>
    <row r="287" spans="1:56" s="2" customFormat="1" ht="15.9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4"/>
      <c r="AS287" s="4"/>
      <c r="AT287" s="4"/>
      <c r="AU287" s="4"/>
      <c r="AV287" s="3"/>
      <c r="AW287" s="3"/>
      <c r="AX287" s="3"/>
      <c r="AY287" s="3"/>
      <c r="AZ287" s="3"/>
      <c r="BA287" s="3"/>
      <c r="BC287" s="33"/>
      <c r="BD287" s="33"/>
    </row>
    <row r="288" spans="1:56" s="2" customFormat="1" ht="15.9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4"/>
      <c r="AS288" s="4"/>
      <c r="AT288" s="4"/>
      <c r="AU288" s="4"/>
      <c r="AV288" s="3"/>
      <c r="AW288" s="3"/>
      <c r="AX288" s="3"/>
      <c r="AY288" s="3"/>
      <c r="AZ288" s="3"/>
      <c r="BA288" s="3"/>
      <c r="BC288" s="33"/>
      <c r="BD288" s="33"/>
    </row>
    <row r="289" spans="1:56" s="2" customFormat="1" ht="15.9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4"/>
      <c r="AS289" s="4"/>
      <c r="AT289" s="4"/>
      <c r="AU289" s="4"/>
      <c r="AV289" s="3"/>
      <c r="AW289" s="3"/>
      <c r="AX289" s="3"/>
      <c r="AY289" s="3"/>
      <c r="AZ289" s="3"/>
      <c r="BA289" s="3"/>
      <c r="BC289" s="33"/>
      <c r="BD289" s="33"/>
    </row>
    <row r="290" spans="1:56" s="2" customFormat="1" ht="15.9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4"/>
      <c r="AS290" s="4"/>
      <c r="AT290" s="4"/>
      <c r="AU290" s="4"/>
      <c r="AV290" s="3"/>
      <c r="AW290" s="3"/>
      <c r="AX290" s="3"/>
      <c r="AY290" s="3"/>
      <c r="AZ290" s="3"/>
      <c r="BA290" s="3"/>
      <c r="BC290" s="33"/>
      <c r="BD290" s="33"/>
    </row>
    <row r="291" spans="1:56" s="2" customFormat="1" ht="15.9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4"/>
      <c r="AS291" s="4"/>
      <c r="AT291" s="4"/>
      <c r="AU291" s="4"/>
      <c r="AV291" s="3"/>
      <c r="AW291" s="3"/>
      <c r="AX291" s="3"/>
      <c r="AY291" s="3"/>
      <c r="AZ291" s="3"/>
      <c r="BA291" s="3"/>
      <c r="BC291" s="33"/>
      <c r="BD291" s="33"/>
    </row>
    <row r="292" spans="1:56" s="2" customFormat="1" ht="15.9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4"/>
      <c r="AS292" s="4"/>
      <c r="AT292" s="4"/>
      <c r="AU292" s="4"/>
      <c r="AV292" s="3"/>
      <c r="AW292" s="3"/>
      <c r="AX292" s="3"/>
      <c r="AY292" s="3"/>
      <c r="AZ292" s="3"/>
      <c r="BA292" s="3"/>
      <c r="BC292" s="33"/>
      <c r="BD292" s="33"/>
    </row>
    <row r="293" spans="1:56" s="2" customFormat="1" ht="15.9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4"/>
      <c r="AS293" s="4"/>
      <c r="AT293" s="4"/>
      <c r="AU293" s="4"/>
      <c r="AV293" s="3"/>
      <c r="AW293" s="3"/>
      <c r="AX293" s="3"/>
      <c r="AY293" s="3"/>
      <c r="AZ293" s="3"/>
      <c r="BA293" s="3"/>
      <c r="BC293" s="33"/>
      <c r="BD293" s="33"/>
    </row>
    <row r="294" spans="1:56" s="2" customFormat="1" ht="15.9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4"/>
      <c r="AS294" s="4"/>
      <c r="AT294" s="4"/>
      <c r="AU294" s="4"/>
      <c r="AV294" s="3"/>
      <c r="AW294" s="3"/>
      <c r="AX294" s="3"/>
      <c r="AY294" s="3"/>
      <c r="AZ294" s="3"/>
      <c r="BA294" s="3"/>
      <c r="BC294" s="33"/>
      <c r="BD294" s="33"/>
    </row>
    <row r="295" spans="1:56" s="2" customFormat="1" ht="15.9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4"/>
      <c r="AS295" s="4"/>
      <c r="AT295" s="4"/>
      <c r="AU295" s="4"/>
      <c r="AV295" s="3"/>
      <c r="AW295" s="3"/>
      <c r="AX295" s="3"/>
      <c r="AY295" s="3"/>
      <c r="AZ295" s="3"/>
      <c r="BA295" s="3"/>
      <c r="BC295" s="33"/>
      <c r="BD295" s="33"/>
    </row>
    <row r="296" spans="1:56" s="2" customFormat="1" ht="15.9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4"/>
      <c r="AS296" s="4"/>
      <c r="AT296" s="4"/>
      <c r="AU296" s="4"/>
      <c r="AV296" s="3"/>
      <c r="AW296" s="3"/>
      <c r="AX296" s="3"/>
      <c r="AY296" s="3"/>
      <c r="AZ296" s="3"/>
      <c r="BA296" s="3"/>
      <c r="BC296" s="33"/>
      <c r="BD296" s="33"/>
    </row>
    <row r="297" spans="1:56" s="2" customFormat="1" ht="15.9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4"/>
      <c r="AS297" s="4"/>
      <c r="AT297" s="4"/>
      <c r="AU297" s="4"/>
      <c r="AV297" s="3"/>
      <c r="AW297" s="3"/>
      <c r="AX297" s="3"/>
      <c r="AY297" s="3"/>
      <c r="AZ297" s="3"/>
      <c r="BA297" s="3"/>
      <c r="BC297" s="33"/>
      <c r="BD297" s="33"/>
    </row>
    <row r="298" spans="1:56" s="2" customFormat="1" ht="15.9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4"/>
      <c r="AS298" s="4"/>
      <c r="AT298" s="4"/>
      <c r="AU298" s="4"/>
      <c r="AV298" s="3"/>
      <c r="AW298" s="3"/>
      <c r="AX298" s="3"/>
      <c r="AY298" s="3"/>
      <c r="AZ298" s="3"/>
      <c r="BA298" s="3"/>
      <c r="BC298" s="33"/>
      <c r="BD298" s="33"/>
    </row>
    <row r="299" spans="1:56" s="2" customFormat="1" ht="15.9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4"/>
      <c r="AS299" s="4"/>
      <c r="AT299" s="4"/>
      <c r="AU299" s="4"/>
      <c r="AV299" s="3"/>
      <c r="AW299" s="3"/>
      <c r="AX299" s="3"/>
      <c r="AY299" s="3"/>
      <c r="AZ299" s="3"/>
      <c r="BA299" s="3"/>
      <c r="BC299" s="33"/>
      <c r="BD299" s="33"/>
    </row>
    <row r="300" spans="1:56" s="2" customFormat="1" ht="15.9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4"/>
      <c r="AS300" s="4"/>
      <c r="AT300" s="4"/>
      <c r="AU300" s="4"/>
      <c r="AV300" s="3"/>
      <c r="AW300" s="3"/>
      <c r="AX300" s="3"/>
      <c r="AY300" s="3"/>
      <c r="AZ300" s="3"/>
      <c r="BA300" s="3"/>
      <c r="BC300" s="33"/>
      <c r="BD300" s="33"/>
    </row>
    <row r="301" spans="1:56" s="2" customFormat="1" ht="15.9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4"/>
      <c r="AS301" s="4"/>
      <c r="AT301" s="4"/>
      <c r="AU301" s="4"/>
      <c r="AV301" s="3"/>
      <c r="AW301" s="3"/>
      <c r="AX301" s="3"/>
      <c r="AY301" s="3"/>
      <c r="AZ301" s="3"/>
      <c r="BA301" s="3"/>
      <c r="BC301" s="33"/>
      <c r="BD301" s="33"/>
    </row>
    <row r="302" spans="1:56" s="2" customFormat="1" ht="15.9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4"/>
      <c r="AS302" s="4"/>
      <c r="AT302" s="4"/>
      <c r="AU302" s="4"/>
      <c r="AV302" s="3"/>
      <c r="AW302" s="3"/>
      <c r="AX302" s="3"/>
      <c r="AY302" s="3"/>
      <c r="AZ302" s="3"/>
      <c r="BA302" s="3"/>
      <c r="BC302" s="33"/>
      <c r="BD302" s="33"/>
    </row>
    <row r="303" spans="1:56" s="2" customFormat="1" ht="15.9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4"/>
      <c r="AS303" s="4"/>
      <c r="AT303" s="4"/>
      <c r="AU303" s="4"/>
      <c r="AV303" s="3"/>
      <c r="AW303" s="3"/>
      <c r="AX303" s="3"/>
      <c r="AY303" s="3"/>
      <c r="AZ303" s="3"/>
      <c r="BA303" s="3"/>
      <c r="BC303" s="33"/>
      <c r="BD303" s="33"/>
    </row>
    <row r="304" spans="1:56" s="2" customFormat="1" ht="15.9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4"/>
      <c r="AS304" s="4"/>
      <c r="AT304" s="4"/>
      <c r="AU304" s="4"/>
      <c r="AV304" s="3"/>
      <c r="AW304" s="3"/>
      <c r="AX304" s="3"/>
      <c r="AY304" s="3"/>
      <c r="AZ304" s="3"/>
      <c r="BA304" s="3"/>
      <c r="BC304" s="33"/>
      <c r="BD304" s="33"/>
    </row>
    <row r="305" spans="1:56" s="2" customFormat="1" ht="15.9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4"/>
      <c r="AS305" s="4"/>
      <c r="AT305" s="4"/>
      <c r="AU305" s="4"/>
      <c r="AV305" s="3"/>
      <c r="AW305" s="3"/>
      <c r="AX305" s="3"/>
      <c r="AY305" s="3"/>
      <c r="AZ305" s="3"/>
      <c r="BA305" s="3"/>
      <c r="BC305" s="33"/>
      <c r="BD305" s="33"/>
    </row>
    <row r="306" spans="1:56" s="2" customFormat="1" ht="15.9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4"/>
      <c r="AS306" s="4"/>
      <c r="AT306" s="4"/>
      <c r="AU306" s="4"/>
      <c r="AV306" s="3"/>
      <c r="AW306" s="3"/>
      <c r="AX306" s="3"/>
      <c r="AY306" s="3"/>
      <c r="AZ306" s="3"/>
      <c r="BA306" s="3"/>
      <c r="BC306" s="33"/>
      <c r="BD306" s="33"/>
    </row>
    <row r="307" spans="1:56" s="2" customFormat="1" ht="15.9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4"/>
      <c r="AS307" s="4"/>
      <c r="AT307" s="4"/>
      <c r="AU307" s="4"/>
      <c r="AV307" s="3"/>
      <c r="AW307" s="3"/>
      <c r="AX307" s="3"/>
      <c r="AY307" s="3"/>
      <c r="AZ307" s="3"/>
      <c r="BA307" s="3"/>
      <c r="BC307" s="33"/>
      <c r="BD307" s="33"/>
    </row>
    <row r="308" spans="1:56" s="2" customFormat="1" ht="15.9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4"/>
      <c r="AS308" s="4"/>
      <c r="AT308" s="4"/>
      <c r="AU308" s="4"/>
      <c r="AV308" s="3"/>
      <c r="AW308" s="3"/>
      <c r="AX308" s="3"/>
      <c r="AY308" s="3"/>
      <c r="AZ308" s="3"/>
      <c r="BA308" s="3"/>
      <c r="BC308" s="33"/>
      <c r="BD308" s="33"/>
    </row>
    <row r="309" spans="1:56" s="2" customFormat="1" ht="15.9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4"/>
      <c r="AS309" s="4"/>
      <c r="AT309" s="4"/>
      <c r="AU309" s="4"/>
      <c r="AV309" s="3"/>
      <c r="AW309" s="3"/>
      <c r="AX309" s="3"/>
      <c r="AY309" s="3"/>
      <c r="AZ309" s="3"/>
      <c r="BA309" s="3"/>
      <c r="BC309" s="33"/>
      <c r="BD309" s="33"/>
    </row>
    <row r="310" spans="1:56" s="2" customFormat="1" ht="15.9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4"/>
      <c r="AS310" s="4"/>
      <c r="AT310" s="4"/>
      <c r="AU310" s="4"/>
      <c r="AV310" s="3"/>
      <c r="AW310" s="3"/>
      <c r="AX310" s="3"/>
      <c r="AY310" s="3"/>
      <c r="AZ310" s="3"/>
      <c r="BA310" s="3"/>
      <c r="BC310" s="33"/>
      <c r="BD310" s="33"/>
    </row>
    <row r="311" spans="1:56" s="2" customFormat="1" ht="15.9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4"/>
      <c r="AS311" s="4"/>
      <c r="AT311" s="4"/>
      <c r="AU311" s="4"/>
      <c r="AV311" s="3"/>
      <c r="AW311" s="3"/>
      <c r="AX311" s="3"/>
      <c r="AY311" s="3"/>
      <c r="AZ311" s="3"/>
      <c r="BA311" s="3"/>
      <c r="BC311" s="33"/>
      <c r="BD311" s="33"/>
    </row>
    <row r="312" spans="1:56" s="2" customFormat="1" ht="15.9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4"/>
      <c r="AS312" s="4"/>
      <c r="AT312" s="4"/>
      <c r="AU312" s="4"/>
      <c r="AV312" s="3"/>
      <c r="AW312" s="3"/>
      <c r="AX312" s="3"/>
      <c r="AY312" s="3"/>
      <c r="AZ312" s="3"/>
      <c r="BA312" s="3"/>
      <c r="BC312" s="33"/>
      <c r="BD312" s="33"/>
    </row>
    <row r="313" spans="1:56" s="2" customFormat="1" ht="15.9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4"/>
      <c r="AS313" s="4"/>
      <c r="AT313" s="4"/>
      <c r="AU313" s="4"/>
      <c r="AV313" s="3"/>
      <c r="AW313" s="3"/>
      <c r="AX313" s="3"/>
      <c r="AY313" s="3"/>
      <c r="AZ313" s="3"/>
      <c r="BA313" s="3"/>
      <c r="BC313" s="33"/>
      <c r="BD313" s="33"/>
    </row>
    <row r="314" spans="1:56" s="2" customFormat="1" ht="15.9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4"/>
      <c r="AS314" s="4"/>
      <c r="AT314" s="4"/>
      <c r="AU314" s="4"/>
      <c r="AV314" s="3"/>
      <c r="AW314" s="3"/>
      <c r="AX314" s="3"/>
      <c r="AY314" s="3"/>
      <c r="AZ314" s="3"/>
      <c r="BA314" s="3"/>
      <c r="BC314" s="33"/>
      <c r="BD314" s="33"/>
    </row>
    <row r="315" spans="1:56" s="2" customFormat="1" ht="15.9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4"/>
      <c r="AS315" s="4"/>
      <c r="AT315" s="4"/>
      <c r="AU315" s="4"/>
      <c r="AV315" s="3"/>
      <c r="AW315" s="3"/>
      <c r="AX315" s="3"/>
      <c r="AY315" s="3"/>
      <c r="AZ315" s="3"/>
      <c r="BA315" s="3"/>
      <c r="BC315" s="33"/>
      <c r="BD315" s="33"/>
    </row>
    <row r="316" spans="1:56" s="2" customFormat="1" ht="15.9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4"/>
      <c r="AS316" s="4"/>
      <c r="AT316" s="4"/>
      <c r="AU316" s="4"/>
      <c r="AV316" s="3"/>
      <c r="AW316" s="3"/>
      <c r="AX316" s="3"/>
      <c r="AY316" s="3"/>
      <c r="AZ316" s="3"/>
      <c r="BA316" s="3"/>
      <c r="BC316" s="33"/>
      <c r="BD316" s="33"/>
    </row>
    <row r="317" spans="1:56" s="2" customFormat="1" ht="15.9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4"/>
      <c r="AS317" s="4"/>
      <c r="AT317" s="4"/>
      <c r="AU317" s="4"/>
      <c r="AV317" s="3"/>
      <c r="AW317" s="3"/>
      <c r="AX317" s="3"/>
      <c r="AY317" s="3"/>
      <c r="AZ317" s="3"/>
      <c r="BA317" s="3"/>
      <c r="BC317" s="33"/>
      <c r="BD317" s="33"/>
    </row>
    <row r="318" spans="1:56" s="2" customFormat="1" ht="15.9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4"/>
      <c r="AS318" s="4"/>
      <c r="AT318" s="4"/>
      <c r="AU318" s="4"/>
      <c r="AV318" s="3"/>
      <c r="AW318" s="3"/>
      <c r="AX318" s="3"/>
      <c r="AY318" s="3"/>
      <c r="AZ318" s="3"/>
      <c r="BA318" s="3"/>
      <c r="BC318" s="33"/>
      <c r="BD318" s="33"/>
    </row>
    <row r="319" spans="1:56" s="2" customFormat="1" ht="15.9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4"/>
      <c r="AS319" s="4"/>
      <c r="AT319" s="4"/>
      <c r="AU319" s="4"/>
      <c r="AV319" s="3"/>
      <c r="AW319" s="3"/>
      <c r="AX319" s="3"/>
      <c r="AY319" s="3"/>
      <c r="AZ319" s="3"/>
      <c r="BA319" s="3"/>
      <c r="BC319" s="33"/>
      <c r="BD319" s="33"/>
    </row>
    <row r="320" spans="1:56" s="2" customFormat="1" ht="15.9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4"/>
      <c r="AS320" s="4"/>
      <c r="AT320" s="4"/>
      <c r="AU320" s="4"/>
      <c r="AV320" s="3"/>
      <c r="AW320" s="3"/>
      <c r="AX320" s="3"/>
      <c r="AY320" s="3"/>
      <c r="AZ320" s="3"/>
      <c r="BA320" s="3"/>
      <c r="BC320" s="33"/>
      <c r="BD320" s="33"/>
    </row>
    <row r="321" spans="1:56" s="2" customFormat="1" ht="15.9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4"/>
      <c r="AS321" s="4"/>
      <c r="AT321" s="4"/>
      <c r="AU321" s="4"/>
      <c r="AV321" s="3"/>
      <c r="AW321" s="3"/>
      <c r="AX321" s="3"/>
      <c r="AY321" s="3"/>
      <c r="AZ321" s="3"/>
      <c r="BA321" s="3"/>
      <c r="BC321" s="33"/>
      <c r="BD321" s="33"/>
    </row>
    <row r="322" spans="1:56" s="2" customFormat="1" ht="15.9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4"/>
      <c r="AS322" s="4"/>
      <c r="AT322" s="4"/>
      <c r="AU322" s="4"/>
      <c r="AV322" s="3"/>
      <c r="AW322" s="3"/>
      <c r="AX322" s="3"/>
      <c r="AY322" s="3"/>
      <c r="AZ322" s="3"/>
      <c r="BA322" s="3"/>
      <c r="BC322" s="33"/>
      <c r="BD322" s="33"/>
    </row>
    <row r="323" spans="1:56" s="2" customFormat="1" ht="15.9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4"/>
      <c r="AS323" s="4"/>
      <c r="AT323" s="4"/>
      <c r="AU323" s="4"/>
      <c r="AV323" s="3"/>
      <c r="AW323" s="3"/>
      <c r="AX323" s="3"/>
      <c r="AY323" s="3"/>
      <c r="AZ323" s="3"/>
      <c r="BA323" s="3"/>
      <c r="BC323" s="33"/>
      <c r="BD323" s="33"/>
    </row>
    <row r="324" spans="1:56" s="2" customFormat="1" ht="15.9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4"/>
      <c r="AS324" s="4"/>
      <c r="AT324" s="4"/>
      <c r="AU324" s="4"/>
      <c r="AV324" s="3"/>
      <c r="AW324" s="3"/>
      <c r="AX324" s="3"/>
      <c r="AY324" s="3"/>
      <c r="AZ324" s="3"/>
      <c r="BA324" s="3"/>
      <c r="BC324" s="33"/>
      <c r="BD324" s="33"/>
    </row>
    <row r="325" spans="1:56" s="2" customFormat="1" ht="15.9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4"/>
      <c r="AS325" s="4"/>
      <c r="AT325" s="4"/>
      <c r="AU325" s="4"/>
      <c r="AV325" s="3"/>
      <c r="AW325" s="3"/>
      <c r="AX325" s="3"/>
      <c r="AY325" s="3"/>
      <c r="AZ325" s="3"/>
      <c r="BA325" s="3"/>
      <c r="BC325" s="33"/>
      <c r="BD325" s="33"/>
    </row>
    <row r="326" spans="1:56" s="2" customFormat="1" ht="15.9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4"/>
      <c r="AS326" s="4"/>
      <c r="AT326" s="4"/>
      <c r="AU326" s="4"/>
      <c r="AV326" s="3"/>
      <c r="AW326" s="3"/>
      <c r="AX326" s="3"/>
      <c r="AY326" s="3"/>
      <c r="AZ326" s="3"/>
      <c r="BA326" s="3"/>
      <c r="BC326" s="33"/>
      <c r="BD326" s="33"/>
    </row>
    <row r="327" spans="1:56" s="2" customFormat="1" ht="15.9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4"/>
      <c r="AS327" s="4"/>
      <c r="AT327" s="4"/>
      <c r="AU327" s="4"/>
      <c r="AV327" s="3"/>
      <c r="AW327" s="3"/>
      <c r="AX327" s="3"/>
      <c r="AY327" s="3"/>
      <c r="AZ327" s="3"/>
      <c r="BA327" s="3"/>
      <c r="BC327" s="33"/>
      <c r="BD327" s="33"/>
    </row>
    <row r="328" spans="1:56" s="2" customFormat="1" ht="15.9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4"/>
      <c r="AS328" s="4"/>
      <c r="AT328" s="4"/>
      <c r="AU328" s="4"/>
      <c r="AV328" s="3"/>
      <c r="AW328" s="3"/>
      <c r="AX328" s="3"/>
      <c r="AY328" s="3"/>
      <c r="AZ328" s="3"/>
      <c r="BA328" s="3"/>
      <c r="BC328" s="33"/>
      <c r="BD328" s="33"/>
    </row>
    <row r="329" spans="1:56" s="2" customFormat="1" ht="15.9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4"/>
      <c r="AS329" s="4"/>
      <c r="AT329" s="4"/>
      <c r="AU329" s="4"/>
      <c r="AV329" s="3"/>
      <c r="AW329" s="3"/>
      <c r="AX329" s="3"/>
      <c r="AY329" s="3"/>
      <c r="AZ329" s="3"/>
      <c r="BA329" s="3"/>
      <c r="BC329" s="33"/>
      <c r="BD329" s="33"/>
    </row>
    <row r="330" spans="1:56" s="2" customFormat="1" ht="15.9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4"/>
      <c r="AS330" s="4"/>
      <c r="AT330" s="4"/>
      <c r="AU330" s="4"/>
      <c r="AV330" s="3"/>
      <c r="AW330" s="3"/>
      <c r="AX330" s="3"/>
      <c r="AY330" s="3"/>
      <c r="AZ330" s="3"/>
      <c r="BA330" s="3"/>
      <c r="BC330" s="33"/>
      <c r="BD330" s="33"/>
    </row>
    <row r="331" spans="1:56" s="2" customFormat="1" ht="15.9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4"/>
      <c r="AS331" s="4"/>
      <c r="AT331" s="4"/>
      <c r="AU331" s="4"/>
      <c r="AV331" s="3"/>
      <c r="AW331" s="3"/>
      <c r="AX331" s="3"/>
      <c r="AY331" s="3"/>
      <c r="AZ331" s="3"/>
      <c r="BA331" s="3"/>
      <c r="BC331" s="33"/>
      <c r="BD331" s="33"/>
    </row>
    <row r="332" spans="1:56" s="2" customFormat="1" ht="15.9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4"/>
      <c r="AS332" s="4"/>
      <c r="AT332" s="4"/>
      <c r="AU332" s="4"/>
      <c r="AV332" s="3"/>
      <c r="AW332" s="3"/>
      <c r="AX332" s="3"/>
      <c r="AY332" s="3"/>
      <c r="AZ332" s="3"/>
      <c r="BA332" s="3"/>
      <c r="BC332" s="33"/>
      <c r="BD332" s="33"/>
    </row>
    <row r="333" spans="1:56" s="2" customFormat="1" ht="15.9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4"/>
      <c r="AS333" s="4"/>
      <c r="AT333" s="4"/>
      <c r="AU333" s="4"/>
      <c r="AV333" s="3"/>
      <c r="AW333" s="3"/>
      <c r="AX333" s="3"/>
      <c r="AY333" s="3"/>
      <c r="AZ333" s="3"/>
      <c r="BA333" s="3"/>
      <c r="BC333" s="33"/>
      <c r="BD333" s="33"/>
    </row>
    <row r="334" spans="1:56" s="2" customFormat="1" ht="15.9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4"/>
      <c r="AS334" s="4"/>
      <c r="AT334" s="4"/>
      <c r="AU334" s="4"/>
      <c r="AV334" s="3"/>
      <c r="AW334" s="3"/>
      <c r="AX334" s="3"/>
      <c r="AY334" s="3"/>
      <c r="AZ334" s="3"/>
      <c r="BA334" s="3"/>
      <c r="BC334" s="33"/>
      <c r="BD334" s="33"/>
    </row>
    <row r="335" spans="1:56" s="2" customFormat="1" ht="15.9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4"/>
      <c r="AS335" s="4"/>
      <c r="AT335" s="4"/>
      <c r="AU335" s="4"/>
      <c r="AV335" s="3"/>
      <c r="AW335" s="3"/>
      <c r="AX335" s="3"/>
      <c r="AY335" s="3"/>
      <c r="AZ335" s="3"/>
      <c r="BA335" s="3"/>
      <c r="BC335" s="33"/>
      <c r="BD335" s="33"/>
    </row>
    <row r="336" spans="1:56" s="2" customFormat="1" ht="15.9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4"/>
      <c r="AS336" s="4"/>
      <c r="AT336" s="4"/>
      <c r="AU336" s="4"/>
      <c r="AV336" s="3"/>
      <c r="AW336" s="3"/>
      <c r="AX336" s="3"/>
      <c r="AY336" s="3"/>
      <c r="AZ336" s="3"/>
      <c r="BA336" s="3"/>
      <c r="BC336" s="33"/>
      <c r="BD336" s="33"/>
    </row>
    <row r="337" spans="1:56" s="2" customFormat="1" ht="15.9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4"/>
      <c r="AS337" s="4"/>
      <c r="AT337" s="4"/>
      <c r="AU337" s="4"/>
      <c r="AV337" s="3"/>
      <c r="AW337" s="3"/>
      <c r="AX337" s="3"/>
      <c r="AY337" s="3"/>
      <c r="AZ337" s="3"/>
      <c r="BA337" s="3"/>
      <c r="BC337" s="33"/>
      <c r="BD337" s="33"/>
    </row>
    <row r="338" spans="1:56" s="2" customFormat="1" ht="15.9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4"/>
      <c r="AS338" s="4"/>
      <c r="AT338" s="4"/>
      <c r="AU338" s="4"/>
      <c r="AV338" s="3"/>
      <c r="AW338" s="3"/>
      <c r="AX338" s="3"/>
      <c r="AY338" s="3"/>
      <c r="AZ338" s="3"/>
      <c r="BA338" s="3"/>
      <c r="BC338" s="33"/>
      <c r="BD338" s="33"/>
    </row>
    <row r="339" spans="1:56" s="2" customFormat="1" ht="15.9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4"/>
      <c r="AS339" s="4"/>
      <c r="AT339" s="4"/>
      <c r="AU339" s="4"/>
      <c r="AV339" s="3"/>
      <c r="AW339" s="3"/>
      <c r="AX339" s="3"/>
      <c r="AY339" s="3"/>
      <c r="AZ339" s="3"/>
      <c r="BA339" s="3"/>
      <c r="BC339" s="33"/>
      <c r="BD339" s="33"/>
    </row>
    <row r="340" spans="1:56" s="2" customFormat="1" ht="15.9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4"/>
      <c r="AS340" s="4"/>
      <c r="AT340" s="4"/>
      <c r="AU340" s="4"/>
      <c r="AV340" s="3"/>
      <c r="AW340" s="3"/>
      <c r="AX340" s="3"/>
      <c r="AY340" s="3"/>
      <c r="AZ340" s="3"/>
      <c r="BA340" s="3"/>
      <c r="BC340" s="33"/>
      <c r="BD340" s="33"/>
    </row>
    <row r="341" spans="1:56" s="2" customFormat="1" ht="15.9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4"/>
      <c r="AS341" s="4"/>
      <c r="AT341" s="4"/>
      <c r="AU341" s="4"/>
      <c r="AV341" s="3"/>
      <c r="AW341" s="3"/>
      <c r="AX341" s="3"/>
      <c r="AY341" s="3"/>
      <c r="AZ341" s="3"/>
      <c r="BA341" s="3"/>
      <c r="BC341" s="33"/>
      <c r="BD341" s="33"/>
    </row>
    <row r="342" spans="1:56" s="2" customFormat="1" ht="15.9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4"/>
      <c r="AS342" s="4"/>
      <c r="AT342" s="4"/>
      <c r="AU342" s="4"/>
      <c r="AV342" s="3"/>
      <c r="AW342" s="3"/>
      <c r="AX342" s="3"/>
      <c r="AY342" s="3"/>
      <c r="AZ342" s="3"/>
      <c r="BA342" s="3"/>
      <c r="BC342" s="33"/>
      <c r="BD342" s="33"/>
    </row>
    <row r="343" spans="1:56" s="2" customFormat="1" ht="15.9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4"/>
      <c r="AS343" s="4"/>
      <c r="AT343" s="4"/>
      <c r="AU343" s="4"/>
      <c r="AV343" s="3"/>
      <c r="AW343" s="3"/>
      <c r="AX343" s="3"/>
      <c r="AY343" s="3"/>
      <c r="AZ343" s="3"/>
      <c r="BA343" s="3"/>
      <c r="BC343" s="33"/>
      <c r="BD343" s="33"/>
    </row>
    <row r="344" spans="1:56" s="2" customFormat="1" ht="15.9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4"/>
      <c r="AS344" s="4"/>
      <c r="AT344" s="4"/>
      <c r="AU344" s="4"/>
      <c r="AV344" s="3"/>
      <c r="AW344" s="3"/>
      <c r="AX344" s="3"/>
      <c r="AY344" s="3"/>
      <c r="AZ344" s="3"/>
      <c r="BA344" s="3"/>
      <c r="BC344" s="33"/>
      <c r="BD344" s="33"/>
    </row>
    <row r="345" spans="1:56" s="2" customFormat="1" ht="15.9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4"/>
      <c r="AS345" s="4"/>
      <c r="AT345" s="4"/>
      <c r="AU345" s="4"/>
      <c r="AV345" s="3"/>
      <c r="AW345" s="3"/>
      <c r="AX345" s="3"/>
      <c r="AY345" s="3"/>
      <c r="AZ345" s="3"/>
      <c r="BA345" s="3"/>
      <c r="BC345" s="33"/>
      <c r="BD345" s="33"/>
    </row>
    <row r="346" spans="1:56" s="2" customFormat="1" ht="15.9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4"/>
      <c r="AS346" s="4"/>
      <c r="AT346" s="4"/>
      <c r="AU346" s="4"/>
      <c r="AV346" s="3"/>
      <c r="AW346" s="3"/>
      <c r="AX346" s="3"/>
      <c r="AY346" s="3"/>
      <c r="AZ346" s="3"/>
      <c r="BA346" s="3"/>
      <c r="BC346" s="33"/>
      <c r="BD346" s="33"/>
    </row>
    <row r="347" spans="1:56" s="2" customFormat="1" ht="15.9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4"/>
      <c r="AS347" s="4"/>
      <c r="AT347" s="4"/>
      <c r="AU347" s="4"/>
      <c r="AV347" s="3"/>
      <c r="AW347" s="3"/>
      <c r="AX347" s="3"/>
      <c r="AY347" s="3"/>
      <c r="AZ347" s="3"/>
      <c r="BA347" s="3"/>
      <c r="BC347" s="33"/>
      <c r="BD347" s="33"/>
    </row>
    <row r="348" spans="1:56" s="2" customFormat="1" ht="15.9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4"/>
      <c r="AS348" s="4"/>
      <c r="AT348" s="4"/>
      <c r="AU348" s="4"/>
      <c r="AV348" s="3"/>
      <c r="AW348" s="3"/>
      <c r="AX348" s="3"/>
      <c r="AY348" s="3"/>
      <c r="AZ348" s="3"/>
      <c r="BA348" s="3"/>
      <c r="BC348" s="33"/>
      <c r="BD348" s="33"/>
    </row>
    <row r="349" spans="1:56" s="2" customFormat="1" ht="15.9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4"/>
      <c r="AS349" s="4"/>
      <c r="AT349" s="4"/>
      <c r="AU349" s="4"/>
      <c r="AV349" s="3"/>
      <c r="AW349" s="3"/>
      <c r="AX349" s="3"/>
      <c r="AY349" s="3"/>
      <c r="AZ349" s="3"/>
      <c r="BA349" s="3"/>
      <c r="BC349" s="33"/>
      <c r="BD349" s="33"/>
    </row>
    <row r="350" spans="1:56" s="2" customFormat="1" ht="15.9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4"/>
      <c r="AS350" s="4"/>
      <c r="AT350" s="4"/>
      <c r="AU350" s="4"/>
      <c r="AV350" s="3"/>
      <c r="AW350" s="3"/>
      <c r="AX350" s="3"/>
      <c r="AY350" s="3"/>
      <c r="AZ350" s="3"/>
      <c r="BA350" s="3"/>
      <c r="BC350" s="33"/>
      <c r="BD350" s="33"/>
    </row>
    <row r="351" spans="1:56" s="2" customFormat="1" ht="15.9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4"/>
      <c r="AS351" s="4"/>
      <c r="AT351" s="4"/>
      <c r="AU351" s="4"/>
      <c r="AV351" s="3"/>
      <c r="AW351" s="3"/>
      <c r="AX351" s="3"/>
      <c r="AY351" s="3"/>
      <c r="AZ351" s="3"/>
      <c r="BA351" s="3"/>
      <c r="BC351" s="33"/>
      <c r="BD351" s="33"/>
    </row>
    <row r="352" spans="1:56" s="2" customFormat="1" ht="15.9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4"/>
      <c r="AS352" s="4"/>
      <c r="AT352" s="4"/>
      <c r="AU352" s="4"/>
      <c r="AV352" s="3"/>
      <c r="AW352" s="3"/>
      <c r="AX352" s="3"/>
      <c r="AY352" s="3"/>
      <c r="AZ352" s="3"/>
      <c r="BA352" s="3"/>
      <c r="BC352" s="33"/>
      <c r="BD352" s="33"/>
    </row>
    <row r="353" spans="1:56" s="2" customFormat="1" ht="15.9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4"/>
      <c r="AS353" s="4"/>
      <c r="AT353" s="4"/>
      <c r="AU353" s="4"/>
      <c r="AV353" s="3"/>
      <c r="AW353" s="3"/>
      <c r="AX353" s="3"/>
      <c r="AY353" s="3"/>
      <c r="AZ353" s="3"/>
      <c r="BA353" s="3"/>
      <c r="BC353" s="33"/>
      <c r="BD353" s="33"/>
    </row>
    <row r="354" spans="1:56" s="2" customFormat="1" ht="15.9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4"/>
      <c r="AS354" s="4"/>
      <c r="AT354" s="4"/>
      <c r="AU354" s="4"/>
      <c r="AV354" s="3"/>
      <c r="AW354" s="3"/>
      <c r="AX354" s="3"/>
      <c r="AY354" s="3"/>
      <c r="AZ354" s="3"/>
      <c r="BA354" s="3"/>
      <c r="BC354" s="33"/>
      <c r="BD354" s="33"/>
    </row>
    <row r="355" spans="1:56" s="2" customFormat="1" ht="15.9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4"/>
      <c r="AS355" s="4"/>
      <c r="AT355" s="4"/>
      <c r="AU355" s="4"/>
      <c r="AV355" s="3"/>
      <c r="AW355" s="3"/>
      <c r="AX355" s="3"/>
      <c r="AY355" s="3"/>
      <c r="AZ355" s="3"/>
      <c r="BA355" s="3"/>
      <c r="BC355" s="33"/>
      <c r="BD355" s="33"/>
    </row>
    <row r="356" spans="1:56" s="2" customFormat="1" ht="15.9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4"/>
      <c r="AS356" s="4"/>
      <c r="AT356" s="4"/>
      <c r="AU356" s="4"/>
      <c r="AV356" s="3"/>
      <c r="AW356" s="3"/>
      <c r="AX356" s="3"/>
      <c r="AY356" s="3"/>
      <c r="AZ356" s="3"/>
      <c r="BA356" s="3"/>
      <c r="BC356" s="33"/>
      <c r="BD356" s="33"/>
    </row>
    <row r="357" spans="1:56" s="2" customFormat="1" ht="15.9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4"/>
      <c r="AS357" s="4"/>
      <c r="AT357" s="4"/>
      <c r="AU357" s="4"/>
      <c r="AV357" s="3"/>
      <c r="AW357" s="3"/>
      <c r="AX357" s="3"/>
      <c r="AY357" s="3"/>
      <c r="AZ357" s="3"/>
      <c r="BA357" s="3"/>
      <c r="BC357" s="33"/>
      <c r="BD357" s="33"/>
    </row>
    <row r="358" spans="1:56" s="2" customFormat="1" ht="15.9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4"/>
      <c r="AS358" s="4"/>
      <c r="AT358" s="4"/>
      <c r="AU358" s="4"/>
      <c r="AV358" s="3"/>
      <c r="AW358" s="3"/>
      <c r="AX358" s="3"/>
      <c r="AY358" s="3"/>
      <c r="AZ358" s="3"/>
      <c r="BA358" s="3"/>
      <c r="BC358" s="33"/>
      <c r="BD358" s="33"/>
    </row>
    <row r="359" spans="1:56" s="2" customFormat="1" ht="15.9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4"/>
      <c r="AS359" s="4"/>
      <c r="AT359" s="4"/>
      <c r="AU359" s="4"/>
      <c r="AV359" s="3"/>
      <c r="AW359" s="3"/>
      <c r="AX359" s="3"/>
      <c r="AY359" s="3"/>
      <c r="AZ359" s="3"/>
      <c r="BA359" s="3"/>
      <c r="BC359" s="33"/>
      <c r="BD359" s="33"/>
    </row>
    <row r="360" spans="1:56" s="2" customFormat="1" ht="15.9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4"/>
      <c r="AS360" s="4"/>
      <c r="AT360" s="4"/>
      <c r="AU360" s="4"/>
      <c r="AV360" s="3"/>
      <c r="AW360" s="3"/>
      <c r="AX360" s="3"/>
      <c r="AY360" s="3"/>
      <c r="AZ360" s="3"/>
      <c r="BA360" s="3"/>
      <c r="BC360" s="33"/>
      <c r="BD360" s="33"/>
    </row>
    <row r="361" spans="1:56" s="2" customFormat="1" ht="15.9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4"/>
      <c r="AS361" s="4"/>
      <c r="AT361" s="4"/>
      <c r="AU361" s="4"/>
      <c r="AV361" s="3"/>
      <c r="AW361" s="3"/>
      <c r="AX361" s="3"/>
      <c r="AY361" s="3"/>
      <c r="AZ361" s="3"/>
      <c r="BA361" s="3"/>
      <c r="BC361" s="33"/>
      <c r="BD361" s="33"/>
    </row>
    <row r="362" spans="1:56" s="2" customFormat="1" ht="15.9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4"/>
      <c r="AS362" s="4"/>
      <c r="AT362" s="4"/>
      <c r="AU362" s="4"/>
      <c r="AV362" s="3"/>
      <c r="AW362" s="3"/>
      <c r="AX362" s="3"/>
      <c r="AY362" s="3"/>
      <c r="AZ362" s="3"/>
      <c r="BA362" s="3"/>
      <c r="BC362" s="33"/>
      <c r="BD362" s="33"/>
    </row>
    <row r="363" spans="1:56" s="2" customFormat="1" ht="15.9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4"/>
      <c r="AS363" s="4"/>
      <c r="AT363" s="4"/>
      <c r="AU363" s="4"/>
      <c r="AV363" s="3"/>
      <c r="AW363" s="3"/>
      <c r="AX363" s="3"/>
      <c r="AY363" s="3"/>
      <c r="AZ363" s="3"/>
      <c r="BA363" s="3"/>
      <c r="BC363" s="33"/>
      <c r="BD363" s="33"/>
    </row>
    <row r="364" spans="1:56" s="2" customFormat="1" ht="15.9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4"/>
      <c r="AS364" s="4"/>
      <c r="AT364" s="4"/>
      <c r="AU364" s="4"/>
      <c r="AV364" s="3"/>
      <c r="AW364" s="3"/>
      <c r="AX364" s="3"/>
      <c r="AY364" s="3"/>
      <c r="AZ364" s="3"/>
      <c r="BA364" s="3"/>
      <c r="BC364" s="33"/>
      <c r="BD364" s="33"/>
    </row>
    <row r="365" spans="1:56" s="2" customFormat="1" ht="15.9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4"/>
      <c r="AS365" s="4"/>
      <c r="AT365" s="4"/>
      <c r="AU365" s="4"/>
      <c r="AV365" s="3"/>
      <c r="AW365" s="3"/>
      <c r="AX365" s="3"/>
      <c r="AY365" s="3"/>
      <c r="AZ365" s="3"/>
      <c r="BA365" s="3"/>
      <c r="BC365" s="33"/>
      <c r="BD365" s="33"/>
    </row>
    <row r="366" spans="1:56" s="2" customFormat="1" ht="15.9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4"/>
      <c r="AS366" s="4"/>
      <c r="AT366" s="4"/>
      <c r="AU366" s="4"/>
      <c r="AV366" s="3"/>
      <c r="AW366" s="3"/>
      <c r="AX366" s="3"/>
      <c r="AY366" s="3"/>
      <c r="AZ366" s="3"/>
      <c r="BA366" s="3"/>
      <c r="BC366" s="33"/>
      <c r="BD366" s="33"/>
    </row>
    <row r="367" spans="1:56" s="2" customFormat="1" ht="15.9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4"/>
      <c r="AS367" s="4"/>
      <c r="AT367" s="4"/>
      <c r="AU367" s="4"/>
      <c r="AV367" s="3"/>
      <c r="AW367" s="3"/>
      <c r="AX367" s="3"/>
      <c r="AY367" s="3"/>
      <c r="AZ367" s="3"/>
      <c r="BA367" s="3"/>
      <c r="BC367" s="33"/>
      <c r="BD367" s="33"/>
    </row>
    <row r="368" spans="1:56" s="2" customFormat="1" ht="15.9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4"/>
      <c r="AS368" s="4"/>
      <c r="AT368" s="4"/>
      <c r="AU368" s="4"/>
      <c r="AV368" s="3"/>
      <c r="AW368" s="3"/>
      <c r="AX368" s="3"/>
      <c r="AY368" s="3"/>
      <c r="AZ368" s="3"/>
      <c r="BA368" s="3"/>
      <c r="BC368" s="33"/>
      <c r="BD368" s="33"/>
    </row>
    <row r="369" spans="1:56" s="2" customFormat="1" ht="15.9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4"/>
      <c r="AS369" s="4"/>
      <c r="AT369" s="4"/>
      <c r="AU369" s="4"/>
      <c r="AV369" s="3"/>
      <c r="AW369" s="3"/>
      <c r="AX369" s="3"/>
      <c r="AY369" s="3"/>
      <c r="AZ369" s="3"/>
      <c r="BA369" s="3"/>
      <c r="BC369" s="33"/>
      <c r="BD369" s="33"/>
    </row>
    <row r="370" spans="1:56" s="2" customFormat="1" ht="15.9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4"/>
      <c r="AS370" s="4"/>
      <c r="AT370" s="4"/>
      <c r="AU370" s="4"/>
      <c r="AV370" s="3"/>
      <c r="AW370" s="3"/>
      <c r="AX370" s="3"/>
      <c r="AY370" s="3"/>
      <c r="AZ370" s="3"/>
      <c r="BA370" s="3"/>
      <c r="BC370" s="33"/>
      <c r="BD370" s="33"/>
    </row>
    <row r="371" spans="1:56" s="2" customFormat="1" ht="15.9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4"/>
      <c r="AS371" s="4"/>
      <c r="AT371" s="4"/>
      <c r="AU371" s="4"/>
      <c r="AV371" s="3"/>
      <c r="AW371" s="3"/>
      <c r="AX371" s="3"/>
      <c r="AY371" s="3"/>
      <c r="AZ371" s="3"/>
      <c r="BA371" s="3"/>
      <c r="BC371" s="33"/>
      <c r="BD371" s="33"/>
    </row>
    <row r="372" spans="1:56" s="2" customFormat="1" ht="15.9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4"/>
      <c r="AS372" s="4"/>
      <c r="AT372" s="4"/>
      <c r="AU372" s="4"/>
      <c r="AV372" s="3"/>
      <c r="AW372" s="3"/>
      <c r="AX372" s="3"/>
      <c r="AY372" s="3"/>
      <c r="AZ372" s="3"/>
      <c r="BA372" s="3"/>
      <c r="BC372" s="33"/>
      <c r="BD372" s="33"/>
    </row>
    <row r="373" spans="1:56" s="2" customFormat="1" ht="15.9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4"/>
      <c r="AS373" s="4"/>
      <c r="AT373" s="4"/>
      <c r="AU373" s="4"/>
      <c r="AV373" s="3"/>
      <c r="AW373" s="3"/>
      <c r="AX373" s="3"/>
      <c r="AY373" s="3"/>
      <c r="AZ373" s="3"/>
      <c r="BA373" s="3"/>
      <c r="BC373" s="33"/>
      <c r="BD373" s="33"/>
    </row>
    <row r="374" spans="1:56" s="2" customFormat="1" ht="15.9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4"/>
      <c r="AS374" s="4"/>
      <c r="AT374" s="4"/>
      <c r="AU374" s="4"/>
      <c r="AV374" s="3"/>
      <c r="AW374" s="3"/>
      <c r="AX374" s="3"/>
      <c r="AY374" s="3"/>
      <c r="AZ374" s="3"/>
      <c r="BA374" s="3"/>
      <c r="BC374" s="33"/>
      <c r="BD374" s="33"/>
    </row>
    <row r="375" spans="1:56" s="2" customFormat="1" ht="15.9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4"/>
      <c r="AS375" s="4"/>
      <c r="AT375" s="4"/>
      <c r="AU375" s="4"/>
      <c r="AV375" s="3"/>
      <c r="AW375" s="3"/>
      <c r="AX375" s="3"/>
      <c r="AY375" s="3"/>
      <c r="AZ375" s="3"/>
      <c r="BA375" s="3"/>
      <c r="BC375" s="33"/>
      <c r="BD375" s="33"/>
    </row>
    <row r="376" spans="1:56" s="2" customFormat="1" ht="15.9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4"/>
      <c r="AS376" s="4"/>
      <c r="AT376" s="4"/>
      <c r="AU376" s="4"/>
      <c r="AV376" s="3"/>
      <c r="AW376" s="3"/>
      <c r="AX376" s="3"/>
      <c r="AY376" s="3"/>
      <c r="AZ376" s="3"/>
      <c r="BA376" s="3"/>
      <c r="BC376" s="33"/>
      <c r="BD376" s="33"/>
    </row>
    <row r="377" spans="1:56" s="2" customFormat="1" ht="15.9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4"/>
      <c r="AS377" s="4"/>
      <c r="AT377" s="4"/>
      <c r="AU377" s="4"/>
      <c r="AV377" s="3"/>
      <c r="AW377" s="3"/>
      <c r="AX377" s="3"/>
      <c r="AY377" s="3"/>
      <c r="AZ377" s="3"/>
      <c r="BA377" s="3"/>
      <c r="BC377" s="33"/>
      <c r="BD377" s="33"/>
    </row>
    <row r="378" spans="1:56" s="2" customFormat="1" ht="15.9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4"/>
      <c r="AS378" s="4"/>
      <c r="AT378" s="4"/>
      <c r="AU378" s="4"/>
      <c r="AV378" s="3"/>
      <c r="AW378" s="3"/>
      <c r="AX378" s="3"/>
      <c r="AY378" s="3"/>
      <c r="AZ378" s="3"/>
      <c r="BA378" s="3"/>
      <c r="BC378" s="33"/>
      <c r="BD378" s="33"/>
    </row>
    <row r="379" spans="1:56" s="2" customFormat="1" ht="15.9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4"/>
      <c r="AS379" s="4"/>
      <c r="AT379" s="4"/>
      <c r="AU379" s="4"/>
      <c r="AV379" s="3"/>
      <c r="AW379" s="3"/>
      <c r="AX379" s="3"/>
      <c r="AY379" s="3"/>
      <c r="AZ379" s="3"/>
      <c r="BA379" s="3"/>
      <c r="BC379" s="33"/>
      <c r="BD379" s="33"/>
    </row>
    <row r="380" spans="1:56" s="2" customFormat="1" ht="15.9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4"/>
      <c r="AS380" s="4"/>
      <c r="AT380" s="4"/>
      <c r="AU380" s="4"/>
      <c r="AV380" s="3"/>
      <c r="AW380" s="3"/>
      <c r="AX380" s="3"/>
      <c r="AY380" s="3"/>
      <c r="AZ380" s="3"/>
      <c r="BA380" s="3"/>
      <c r="BC380" s="33"/>
      <c r="BD380" s="33"/>
    </row>
    <row r="381" spans="1:56" s="2" customFormat="1" ht="15.9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4"/>
      <c r="AS381" s="4"/>
      <c r="AT381" s="4"/>
      <c r="AU381" s="4"/>
      <c r="AV381" s="3"/>
      <c r="AW381" s="3"/>
      <c r="AX381" s="3"/>
      <c r="AY381" s="3"/>
      <c r="AZ381" s="3"/>
      <c r="BA381" s="3"/>
      <c r="BC381" s="33"/>
      <c r="BD381" s="33"/>
    </row>
    <row r="382" spans="1:56" s="2" customFormat="1" ht="15.9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4"/>
      <c r="AS382" s="4"/>
      <c r="AT382" s="4"/>
      <c r="AU382" s="4"/>
      <c r="AV382" s="3"/>
      <c r="AW382" s="3"/>
      <c r="AX382" s="3"/>
      <c r="AY382" s="3"/>
      <c r="AZ382" s="3"/>
      <c r="BA382" s="3"/>
      <c r="BC382" s="33"/>
      <c r="BD382" s="33"/>
    </row>
    <row r="383" spans="1:56" s="2" customFormat="1" ht="15.9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4"/>
      <c r="AS383" s="4"/>
      <c r="AT383" s="4"/>
      <c r="AU383" s="4"/>
      <c r="AV383" s="3"/>
      <c r="AW383" s="3"/>
      <c r="AX383" s="3"/>
      <c r="AY383" s="3"/>
      <c r="AZ383" s="3"/>
      <c r="BA383" s="3"/>
      <c r="BC383" s="33"/>
      <c r="BD383" s="33"/>
    </row>
    <row r="384" spans="1:56" s="2" customFormat="1" ht="15.9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4"/>
      <c r="AS384" s="4"/>
      <c r="AT384" s="4"/>
      <c r="AU384" s="4"/>
      <c r="AV384" s="3"/>
      <c r="AW384" s="3"/>
      <c r="AX384" s="3"/>
      <c r="AY384" s="3"/>
      <c r="AZ384" s="3"/>
      <c r="BA384" s="3"/>
      <c r="BC384" s="33"/>
      <c r="BD384" s="33"/>
    </row>
    <row r="385" spans="1:56" s="2" customFormat="1" ht="15.9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4"/>
      <c r="AS385" s="4"/>
      <c r="AT385" s="4"/>
      <c r="AU385" s="4"/>
      <c r="AV385" s="3"/>
      <c r="AW385" s="3"/>
      <c r="AX385" s="3"/>
      <c r="AY385" s="3"/>
      <c r="AZ385" s="3"/>
      <c r="BA385" s="3"/>
      <c r="BC385" s="33"/>
      <c r="BD385" s="33"/>
    </row>
    <row r="386" spans="1:56" s="2" customFormat="1" ht="15.9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4"/>
      <c r="AS386" s="4"/>
      <c r="AT386" s="4"/>
      <c r="AU386" s="4"/>
      <c r="AV386" s="3"/>
      <c r="AW386" s="3"/>
      <c r="AX386" s="3"/>
      <c r="AY386" s="3"/>
      <c r="AZ386" s="3"/>
      <c r="BA386" s="3"/>
      <c r="BC386" s="33"/>
      <c r="BD386" s="33"/>
    </row>
    <row r="387" spans="1:56" s="2" customFormat="1" ht="15.9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4"/>
      <c r="AS387" s="4"/>
      <c r="AT387" s="4"/>
      <c r="AU387" s="4"/>
      <c r="AV387" s="3"/>
      <c r="AW387" s="3"/>
      <c r="AX387" s="3"/>
      <c r="AY387" s="3"/>
      <c r="AZ387" s="3"/>
      <c r="BA387" s="3"/>
      <c r="BC387" s="33"/>
      <c r="BD387" s="33"/>
    </row>
    <row r="388" spans="1:56" s="2" customFormat="1" ht="15.9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4"/>
      <c r="AS388" s="4"/>
      <c r="AT388" s="4"/>
      <c r="AU388" s="4"/>
      <c r="AV388" s="3"/>
      <c r="AW388" s="3"/>
      <c r="AX388" s="3"/>
      <c r="AY388" s="3"/>
      <c r="AZ388" s="3"/>
      <c r="BA388" s="3"/>
      <c r="BC388" s="33"/>
      <c r="BD388" s="33"/>
    </row>
    <row r="389" spans="1:56" s="2" customFormat="1" ht="15.9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4"/>
      <c r="AS389" s="4"/>
      <c r="AT389" s="4"/>
      <c r="AU389" s="4"/>
      <c r="AV389" s="3"/>
      <c r="AW389" s="3"/>
      <c r="AX389" s="3"/>
      <c r="AY389" s="3"/>
      <c r="AZ389" s="3"/>
      <c r="BA389" s="3"/>
      <c r="BC389" s="33"/>
      <c r="BD389" s="33"/>
    </row>
    <row r="390" spans="1:56" s="2" customFormat="1" ht="15.9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4"/>
      <c r="AS390" s="4"/>
      <c r="AT390" s="4"/>
      <c r="AU390" s="4"/>
      <c r="AV390" s="3"/>
      <c r="AW390" s="3"/>
      <c r="AX390" s="3"/>
      <c r="AY390" s="3"/>
      <c r="AZ390" s="3"/>
      <c r="BA390" s="3"/>
      <c r="BC390" s="33"/>
      <c r="BD390" s="33"/>
    </row>
    <row r="391" spans="1:56" s="2" customFormat="1" ht="15.9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4"/>
      <c r="AS391" s="4"/>
      <c r="AT391" s="4"/>
      <c r="AU391" s="4"/>
      <c r="AV391" s="3"/>
      <c r="AW391" s="3"/>
      <c r="AX391" s="3"/>
      <c r="AY391" s="3"/>
      <c r="AZ391" s="3"/>
      <c r="BA391" s="3"/>
      <c r="BC391" s="33"/>
      <c r="BD391" s="33"/>
    </row>
    <row r="392" spans="1:56" s="2" customFormat="1" ht="15.9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4"/>
      <c r="AS392" s="4"/>
      <c r="AT392" s="4"/>
      <c r="AU392" s="4"/>
      <c r="AV392" s="3"/>
      <c r="AW392" s="3"/>
      <c r="AX392" s="3"/>
      <c r="AY392" s="3"/>
      <c r="AZ392" s="3"/>
      <c r="BA392" s="3"/>
      <c r="BC392" s="33"/>
      <c r="BD392" s="33"/>
    </row>
    <row r="393" spans="1:56" s="2" customFormat="1" ht="15.9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4"/>
      <c r="AS393" s="4"/>
      <c r="AT393" s="4"/>
      <c r="AU393" s="4"/>
      <c r="AV393" s="3"/>
      <c r="AW393" s="3"/>
      <c r="AX393" s="3"/>
      <c r="AY393" s="3"/>
      <c r="AZ393" s="3"/>
      <c r="BA393" s="3"/>
      <c r="BC393" s="33"/>
      <c r="BD393" s="33"/>
    </row>
    <row r="394" spans="1:56" s="2" customFormat="1" ht="15.9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4"/>
      <c r="AS394" s="4"/>
      <c r="AT394" s="4"/>
      <c r="AU394" s="4"/>
      <c r="AV394" s="3"/>
      <c r="AW394" s="3"/>
      <c r="AX394" s="3"/>
      <c r="AY394" s="3"/>
      <c r="AZ394" s="3"/>
      <c r="BA394" s="3"/>
      <c r="BC394" s="33"/>
      <c r="BD394" s="33"/>
    </row>
    <row r="395" spans="1:56" s="2" customFormat="1" ht="15.9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4"/>
      <c r="AS395" s="4"/>
      <c r="AT395" s="4"/>
      <c r="AU395" s="4"/>
      <c r="AV395" s="3"/>
      <c r="AW395" s="3"/>
      <c r="AX395" s="3"/>
      <c r="AY395" s="3"/>
      <c r="AZ395" s="3"/>
      <c r="BA395" s="3"/>
      <c r="BC395" s="33"/>
      <c r="BD395" s="33"/>
    </row>
    <row r="396" spans="1:56" s="2" customFormat="1" ht="15.9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4"/>
      <c r="AS396" s="4"/>
      <c r="AT396" s="4"/>
      <c r="AU396" s="4"/>
      <c r="AV396" s="3"/>
      <c r="AW396" s="3"/>
      <c r="AX396" s="3"/>
      <c r="AY396" s="3"/>
      <c r="AZ396" s="3"/>
      <c r="BA396" s="3"/>
      <c r="BC396" s="33"/>
      <c r="BD396" s="33"/>
    </row>
    <row r="397" spans="1:56" s="2" customFormat="1" ht="15.9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4"/>
      <c r="AS397" s="4"/>
      <c r="AT397" s="4"/>
      <c r="AU397" s="4"/>
      <c r="AV397" s="3"/>
      <c r="AW397" s="3"/>
      <c r="AX397" s="3"/>
      <c r="AY397" s="3"/>
      <c r="AZ397" s="3"/>
      <c r="BA397" s="3"/>
      <c r="BC397" s="33"/>
      <c r="BD397" s="33"/>
    </row>
    <row r="398" spans="1:56" s="2" customFormat="1" ht="15.9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4"/>
      <c r="AS398" s="4"/>
      <c r="AT398" s="4"/>
      <c r="AU398" s="4"/>
      <c r="AV398" s="3"/>
      <c r="AW398" s="3"/>
      <c r="AX398" s="3"/>
      <c r="AY398" s="3"/>
      <c r="AZ398" s="3"/>
      <c r="BA398" s="3"/>
      <c r="BC398" s="33"/>
      <c r="BD398" s="33"/>
    </row>
    <row r="399" spans="1:56" s="2" customFormat="1" ht="15.9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4"/>
      <c r="AS399" s="4"/>
      <c r="AT399" s="4"/>
      <c r="AU399" s="4"/>
      <c r="AV399" s="3"/>
      <c r="AW399" s="3"/>
      <c r="AX399" s="3"/>
      <c r="AY399" s="3"/>
      <c r="AZ399" s="3"/>
      <c r="BA399" s="3"/>
      <c r="BC399" s="33"/>
      <c r="BD399" s="33"/>
    </row>
    <row r="400" spans="1:56" s="2" customFormat="1" ht="15.9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4"/>
      <c r="AS400" s="4"/>
      <c r="AT400" s="4"/>
      <c r="AU400" s="4"/>
      <c r="AV400" s="3"/>
      <c r="AW400" s="3"/>
      <c r="AX400" s="3"/>
      <c r="AY400" s="3"/>
      <c r="AZ400" s="3"/>
      <c r="BA400" s="3"/>
      <c r="BC400" s="33"/>
      <c r="BD400" s="33"/>
    </row>
    <row r="401" spans="1:56" s="2" customFormat="1" ht="15.9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4"/>
      <c r="AS401" s="4"/>
      <c r="AT401" s="4"/>
      <c r="AU401" s="4"/>
      <c r="AV401" s="3"/>
      <c r="AW401" s="3"/>
      <c r="AX401" s="3"/>
      <c r="AY401" s="3"/>
      <c r="AZ401" s="3"/>
      <c r="BA401" s="3"/>
      <c r="BC401" s="33"/>
      <c r="BD401" s="33"/>
    </row>
    <row r="402" spans="1:56" s="2" customFormat="1" ht="15.9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4"/>
      <c r="AS402" s="4"/>
      <c r="AT402" s="4"/>
      <c r="AU402" s="4"/>
      <c r="AV402" s="3"/>
      <c r="AW402" s="3"/>
      <c r="AX402" s="3"/>
      <c r="AY402" s="3"/>
      <c r="AZ402" s="3"/>
      <c r="BA402" s="3"/>
      <c r="BC402" s="33"/>
      <c r="BD402" s="33"/>
    </row>
    <row r="403" spans="1:56" s="2" customFormat="1" ht="15.9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4"/>
      <c r="AS403" s="4"/>
      <c r="AT403" s="4"/>
      <c r="AU403" s="4"/>
      <c r="AV403" s="3"/>
      <c r="AW403" s="3"/>
      <c r="AX403" s="3"/>
      <c r="AY403" s="3"/>
      <c r="AZ403" s="3"/>
      <c r="BA403" s="3"/>
      <c r="BC403" s="33"/>
      <c r="BD403" s="33"/>
    </row>
    <row r="404" spans="1:56" s="2" customFormat="1" ht="15.9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4"/>
      <c r="AS404" s="4"/>
      <c r="AT404" s="4"/>
      <c r="AU404" s="4"/>
      <c r="AV404" s="3"/>
      <c r="AW404" s="3"/>
      <c r="AX404" s="3"/>
      <c r="AY404" s="3"/>
      <c r="AZ404" s="3"/>
      <c r="BA404" s="3"/>
      <c r="BC404" s="33"/>
      <c r="BD404" s="33"/>
    </row>
    <row r="405" spans="1:56" s="2" customFormat="1" ht="15.9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4"/>
      <c r="AS405" s="4"/>
      <c r="AT405" s="4"/>
      <c r="AU405" s="4"/>
      <c r="AV405" s="3"/>
      <c r="AW405" s="3"/>
      <c r="AX405" s="3"/>
      <c r="AY405" s="3"/>
      <c r="AZ405" s="3"/>
      <c r="BA405" s="3"/>
      <c r="BC405" s="33"/>
      <c r="BD405" s="33"/>
    </row>
    <row r="406" spans="1:56" s="2" customFormat="1" ht="15.9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4"/>
      <c r="AS406" s="4"/>
      <c r="AT406" s="4"/>
      <c r="AU406" s="4"/>
      <c r="AV406" s="3"/>
      <c r="AW406" s="3"/>
      <c r="AX406" s="3"/>
      <c r="AY406" s="3"/>
      <c r="AZ406" s="3"/>
      <c r="BA406" s="3"/>
      <c r="BC406" s="33"/>
      <c r="BD406" s="33"/>
    </row>
    <row r="407" spans="1:56" s="2" customFormat="1" ht="15.9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4"/>
      <c r="AS407" s="4"/>
      <c r="AT407" s="4"/>
      <c r="AU407" s="4"/>
      <c r="AV407" s="3"/>
      <c r="AW407" s="3"/>
      <c r="AX407" s="3"/>
      <c r="AY407" s="3"/>
      <c r="AZ407" s="3"/>
      <c r="BA407" s="3"/>
      <c r="BC407" s="33"/>
      <c r="BD407" s="33"/>
    </row>
    <row r="408" spans="1:56" s="2" customFormat="1" ht="15.9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4"/>
      <c r="AS408" s="4"/>
      <c r="AT408" s="4"/>
      <c r="AU408" s="4"/>
      <c r="AV408" s="3"/>
      <c r="AW408" s="3"/>
      <c r="AX408" s="3"/>
      <c r="AY408" s="3"/>
      <c r="AZ408" s="3"/>
      <c r="BA408" s="3"/>
      <c r="BC408" s="33"/>
      <c r="BD408" s="33"/>
    </row>
    <row r="409" spans="1:56" s="2" customFormat="1" ht="15.9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4"/>
      <c r="AS409" s="4"/>
      <c r="AT409" s="4"/>
      <c r="AU409" s="4"/>
      <c r="AV409" s="3"/>
      <c r="AW409" s="3"/>
      <c r="AX409" s="3"/>
      <c r="AY409" s="3"/>
      <c r="AZ409" s="3"/>
      <c r="BA409" s="3"/>
      <c r="BC409" s="33"/>
      <c r="BD409" s="33"/>
    </row>
    <row r="410" spans="1:56" s="2" customFormat="1" ht="15.9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4"/>
      <c r="AS410" s="4"/>
      <c r="AT410" s="4"/>
      <c r="AU410" s="4"/>
      <c r="AV410" s="3"/>
      <c r="AW410" s="3"/>
      <c r="AX410" s="3"/>
      <c r="AY410" s="3"/>
      <c r="AZ410" s="3"/>
      <c r="BA410" s="3"/>
      <c r="BC410" s="33"/>
      <c r="BD410" s="33"/>
    </row>
    <row r="411" spans="1:56" s="2" customFormat="1" ht="15.9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4"/>
      <c r="AS411" s="4"/>
      <c r="AT411" s="4"/>
      <c r="AU411" s="4"/>
      <c r="AV411" s="3"/>
      <c r="AW411" s="3"/>
      <c r="AX411" s="3"/>
      <c r="AY411" s="3"/>
      <c r="AZ411" s="3"/>
      <c r="BA411" s="3"/>
      <c r="BC411" s="33"/>
      <c r="BD411" s="33"/>
    </row>
    <row r="412" spans="1:56" s="2" customFormat="1" ht="15.9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4"/>
      <c r="AS412" s="4"/>
      <c r="AT412" s="4"/>
      <c r="AU412" s="4"/>
      <c r="AV412" s="3"/>
      <c r="AW412" s="3"/>
      <c r="AX412" s="3"/>
      <c r="AY412" s="3"/>
      <c r="AZ412" s="3"/>
      <c r="BA412" s="3"/>
      <c r="BC412" s="33"/>
      <c r="BD412" s="33"/>
    </row>
    <row r="413" spans="1:56" s="2" customFormat="1" ht="15.9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4"/>
      <c r="AS413" s="4"/>
      <c r="AT413" s="4"/>
      <c r="AU413" s="4"/>
      <c r="AV413" s="3"/>
      <c r="AW413" s="3"/>
      <c r="AX413" s="3"/>
      <c r="AY413" s="3"/>
      <c r="AZ413" s="3"/>
      <c r="BA413" s="3"/>
      <c r="BC413" s="33"/>
      <c r="BD413" s="33"/>
    </row>
    <row r="414" spans="1:56" s="2" customFormat="1" ht="15.9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4"/>
      <c r="AS414" s="4"/>
      <c r="AT414" s="4"/>
      <c r="AU414" s="4"/>
      <c r="AV414" s="3"/>
      <c r="AW414" s="3"/>
      <c r="AX414" s="3"/>
      <c r="AY414" s="3"/>
      <c r="AZ414" s="3"/>
      <c r="BA414" s="3"/>
      <c r="BC414" s="33"/>
      <c r="BD414" s="33"/>
    </row>
    <row r="415" spans="1:56" s="2" customFormat="1" ht="15.9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4"/>
      <c r="AS415" s="4"/>
      <c r="AT415" s="4"/>
      <c r="AU415" s="4"/>
      <c r="AV415" s="3"/>
      <c r="AW415" s="3"/>
      <c r="AX415" s="3"/>
      <c r="AY415" s="3"/>
      <c r="AZ415" s="3"/>
      <c r="BA415" s="3"/>
      <c r="BC415" s="33"/>
      <c r="BD415" s="33"/>
    </row>
    <row r="416" spans="1:56" s="2" customFormat="1" ht="15.9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4"/>
      <c r="AS416" s="4"/>
      <c r="AT416" s="4"/>
      <c r="AU416" s="4"/>
      <c r="AV416" s="3"/>
      <c r="AW416" s="3"/>
      <c r="AX416" s="3"/>
      <c r="AY416" s="3"/>
      <c r="AZ416" s="3"/>
      <c r="BA416" s="3"/>
      <c r="BC416" s="33"/>
      <c r="BD416" s="33"/>
    </row>
    <row r="417" spans="1:56" s="2" customFormat="1" ht="15.9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4"/>
      <c r="AS417" s="4"/>
      <c r="AT417" s="4"/>
      <c r="AU417" s="4"/>
      <c r="AV417" s="3"/>
      <c r="AW417" s="3"/>
      <c r="AX417" s="3"/>
      <c r="AY417" s="3"/>
      <c r="AZ417" s="3"/>
      <c r="BA417" s="3"/>
      <c r="BC417" s="33"/>
      <c r="BD417" s="33"/>
    </row>
    <row r="418" spans="1:56" s="2" customFormat="1" ht="15.9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4"/>
      <c r="AS418" s="4"/>
      <c r="AT418" s="4"/>
      <c r="AU418" s="4"/>
      <c r="AV418" s="3"/>
      <c r="AW418" s="3"/>
      <c r="AX418" s="3"/>
      <c r="AY418" s="3"/>
      <c r="AZ418" s="3"/>
      <c r="BA418" s="3"/>
      <c r="BC418" s="33"/>
      <c r="BD418" s="33"/>
    </row>
    <row r="419" spans="1:56" s="2" customFormat="1" ht="15.9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4"/>
      <c r="AS419" s="4"/>
      <c r="AT419" s="4"/>
      <c r="AU419" s="4"/>
      <c r="AV419" s="3"/>
      <c r="AW419" s="3"/>
      <c r="AX419" s="3"/>
      <c r="AY419" s="3"/>
      <c r="AZ419" s="3"/>
      <c r="BA419" s="3"/>
      <c r="BC419" s="33"/>
      <c r="BD419" s="33"/>
    </row>
    <row r="420" spans="1:56" s="2" customFormat="1" ht="15.9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4"/>
      <c r="AS420" s="4"/>
      <c r="AT420" s="4"/>
      <c r="AU420" s="4"/>
      <c r="AV420" s="3"/>
      <c r="AW420" s="3"/>
      <c r="AX420" s="3"/>
      <c r="AY420" s="3"/>
      <c r="AZ420" s="3"/>
      <c r="BA420" s="3"/>
      <c r="BC420" s="33"/>
      <c r="BD420" s="33"/>
    </row>
    <row r="421" spans="1:56" s="2" customFormat="1" ht="15.9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4"/>
      <c r="AS421" s="4"/>
      <c r="AT421" s="4"/>
      <c r="AU421" s="4"/>
      <c r="AV421" s="3"/>
      <c r="AW421" s="3"/>
      <c r="AX421" s="3"/>
      <c r="AY421" s="3"/>
      <c r="AZ421" s="3"/>
      <c r="BA421" s="3"/>
      <c r="BC421" s="33"/>
      <c r="BD421" s="33"/>
    </row>
    <row r="422" spans="1:56" s="2" customFormat="1" ht="15.9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4"/>
      <c r="AS422" s="4"/>
      <c r="AT422" s="4"/>
      <c r="AU422" s="4"/>
      <c r="AV422" s="3"/>
      <c r="AW422" s="3"/>
      <c r="AX422" s="3"/>
      <c r="AY422" s="3"/>
      <c r="AZ422" s="3"/>
      <c r="BA422" s="3"/>
      <c r="BC422" s="33"/>
      <c r="BD422" s="33"/>
    </row>
    <row r="423" spans="1:56" s="2" customFormat="1" ht="15.9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4"/>
      <c r="AS423" s="4"/>
      <c r="AT423" s="4"/>
      <c r="AU423" s="4"/>
      <c r="AV423" s="3"/>
      <c r="AW423" s="3"/>
      <c r="AX423" s="3"/>
      <c r="AY423" s="3"/>
      <c r="AZ423" s="3"/>
      <c r="BA423" s="3"/>
      <c r="BC423" s="33"/>
      <c r="BD423" s="33"/>
    </row>
    <row r="424" spans="1:56" s="2" customFormat="1" ht="15.9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4"/>
      <c r="AS424" s="4"/>
      <c r="AT424" s="4"/>
      <c r="AU424" s="4"/>
      <c r="AV424" s="3"/>
      <c r="AW424" s="3"/>
      <c r="AX424" s="3"/>
      <c r="AY424" s="3"/>
      <c r="AZ424" s="3"/>
      <c r="BA424" s="3"/>
      <c r="BC424" s="33"/>
      <c r="BD424" s="33"/>
    </row>
    <row r="425" spans="1:56" s="2" customFormat="1" ht="15.9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4"/>
      <c r="AS425" s="4"/>
      <c r="AT425" s="4"/>
      <c r="AU425" s="4"/>
      <c r="AV425" s="3"/>
      <c r="AW425" s="3"/>
      <c r="AX425" s="3"/>
      <c r="AY425" s="3"/>
      <c r="AZ425" s="3"/>
      <c r="BA425" s="3"/>
      <c r="BC425" s="33"/>
      <c r="BD425" s="33"/>
    </row>
    <row r="426" spans="1:56" s="2" customFormat="1" ht="15.9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4"/>
      <c r="AS426" s="4"/>
      <c r="AT426" s="4"/>
      <c r="AU426" s="4"/>
      <c r="AV426" s="3"/>
      <c r="AW426" s="3"/>
      <c r="AX426" s="3"/>
      <c r="AY426" s="3"/>
      <c r="AZ426" s="3"/>
      <c r="BA426" s="3"/>
      <c r="BC426" s="33"/>
      <c r="BD426" s="33"/>
    </row>
    <row r="427" spans="1:56" s="2" customFormat="1" ht="15.9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4"/>
      <c r="AS427" s="4"/>
      <c r="AT427" s="4"/>
      <c r="AU427" s="4"/>
      <c r="AV427" s="3"/>
      <c r="AW427" s="3"/>
      <c r="AX427" s="3"/>
      <c r="AY427" s="3"/>
      <c r="AZ427" s="3"/>
      <c r="BA427" s="3"/>
      <c r="BC427" s="33"/>
      <c r="BD427" s="33"/>
    </row>
    <row r="428" spans="1:56" s="2" customFormat="1" ht="15.9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4"/>
      <c r="AS428" s="4"/>
      <c r="AT428" s="4"/>
      <c r="AU428" s="4"/>
      <c r="AV428" s="3"/>
      <c r="AW428" s="3"/>
      <c r="AX428" s="3"/>
      <c r="AY428" s="3"/>
      <c r="AZ428" s="3"/>
      <c r="BA428" s="3"/>
      <c r="BC428" s="33"/>
      <c r="BD428" s="33"/>
    </row>
    <row r="429" spans="1:56" s="2" customFormat="1" ht="15.9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4"/>
      <c r="AS429" s="4"/>
      <c r="AT429" s="4"/>
      <c r="AU429" s="4"/>
      <c r="AV429" s="3"/>
      <c r="AW429" s="3"/>
      <c r="AX429" s="3"/>
      <c r="AY429" s="3"/>
      <c r="AZ429" s="3"/>
      <c r="BA429" s="3"/>
      <c r="BC429" s="33"/>
      <c r="BD429" s="33"/>
    </row>
    <row r="430" spans="1:56" s="2" customFormat="1" ht="15.9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4"/>
      <c r="AS430" s="4"/>
      <c r="AT430" s="4"/>
      <c r="AU430" s="4"/>
      <c r="AV430" s="3"/>
      <c r="AW430" s="3"/>
      <c r="AX430" s="3"/>
      <c r="AY430" s="3"/>
      <c r="AZ430" s="3"/>
      <c r="BA430" s="3"/>
      <c r="BC430" s="33"/>
      <c r="BD430" s="33"/>
    </row>
    <row r="431" spans="1:56" s="2" customFormat="1" ht="15.9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4"/>
      <c r="AS431" s="4"/>
      <c r="AT431" s="4"/>
      <c r="AU431" s="4"/>
      <c r="AV431" s="3"/>
      <c r="AW431" s="3"/>
      <c r="AX431" s="3"/>
      <c r="AY431" s="3"/>
      <c r="AZ431" s="3"/>
      <c r="BA431" s="3"/>
      <c r="BC431" s="33"/>
      <c r="BD431" s="33"/>
    </row>
    <row r="432" spans="1:56" s="2" customFormat="1" ht="15.9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4"/>
      <c r="AS432" s="4"/>
      <c r="AT432" s="4"/>
      <c r="AU432" s="4"/>
      <c r="AV432" s="3"/>
      <c r="AW432" s="3"/>
      <c r="AX432" s="3"/>
      <c r="AY432" s="3"/>
      <c r="AZ432" s="3"/>
      <c r="BA432" s="3"/>
      <c r="BC432" s="33"/>
      <c r="BD432" s="33"/>
    </row>
    <row r="433" spans="1:56" s="2" customFormat="1" ht="15.9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4"/>
      <c r="AS433" s="4"/>
      <c r="AT433" s="4"/>
      <c r="AU433" s="4"/>
      <c r="AV433" s="3"/>
      <c r="AW433" s="3"/>
      <c r="AX433" s="3"/>
      <c r="AY433" s="3"/>
      <c r="AZ433" s="3"/>
      <c r="BA433" s="3"/>
      <c r="BC433" s="33"/>
      <c r="BD433" s="33"/>
    </row>
    <row r="434" spans="1:56" s="2" customFormat="1" ht="15.9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4"/>
      <c r="AS434" s="4"/>
      <c r="AT434" s="4"/>
      <c r="AU434" s="4"/>
      <c r="AV434" s="3"/>
      <c r="AW434" s="3"/>
      <c r="AX434" s="3"/>
      <c r="AY434" s="3"/>
      <c r="AZ434" s="3"/>
      <c r="BA434" s="3"/>
      <c r="BC434" s="33"/>
      <c r="BD434" s="33"/>
    </row>
    <row r="435" spans="1:56" s="2" customFormat="1" ht="15.9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4"/>
      <c r="AS435" s="4"/>
      <c r="AT435" s="4"/>
      <c r="AU435" s="4"/>
      <c r="AV435" s="3"/>
      <c r="AW435" s="3"/>
      <c r="AX435" s="3"/>
      <c r="AY435" s="3"/>
      <c r="AZ435" s="3"/>
      <c r="BA435" s="3"/>
      <c r="BC435" s="33"/>
      <c r="BD435" s="33"/>
    </row>
    <row r="436" spans="1:56" s="2" customFormat="1" ht="15.9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4"/>
      <c r="AS436" s="4"/>
      <c r="AT436" s="4"/>
      <c r="AU436" s="4"/>
      <c r="AV436" s="3"/>
      <c r="AW436" s="3"/>
      <c r="AX436" s="3"/>
      <c r="AY436" s="3"/>
      <c r="AZ436" s="3"/>
      <c r="BA436" s="3"/>
      <c r="BC436" s="33"/>
      <c r="BD436" s="33"/>
    </row>
    <row r="437" spans="1:56" s="2" customFormat="1" ht="15.9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4"/>
      <c r="AS437" s="4"/>
      <c r="AT437" s="4"/>
      <c r="AU437" s="4"/>
      <c r="AV437" s="3"/>
      <c r="AW437" s="3"/>
      <c r="AX437" s="3"/>
      <c r="AY437" s="3"/>
      <c r="AZ437" s="3"/>
      <c r="BA437" s="3"/>
      <c r="BC437" s="33"/>
      <c r="BD437" s="33"/>
    </row>
    <row r="438" spans="1:56" s="2" customFormat="1" ht="15.9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4"/>
      <c r="AS438" s="4"/>
      <c r="AT438" s="4"/>
      <c r="AU438" s="4"/>
      <c r="AV438" s="3"/>
      <c r="AW438" s="3"/>
      <c r="AX438" s="3"/>
      <c r="AY438" s="3"/>
      <c r="AZ438" s="3"/>
      <c r="BA438" s="3"/>
      <c r="BC438" s="33"/>
      <c r="BD438" s="33"/>
    </row>
    <row r="439" spans="1:56" s="2" customFormat="1" ht="15.9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4"/>
      <c r="AS439" s="4"/>
      <c r="AT439" s="4"/>
      <c r="AU439" s="4"/>
      <c r="AV439" s="3"/>
      <c r="AW439" s="3"/>
      <c r="AX439" s="3"/>
      <c r="AY439" s="3"/>
      <c r="AZ439" s="3"/>
      <c r="BA439" s="3"/>
      <c r="BC439" s="33"/>
      <c r="BD439" s="33"/>
    </row>
    <row r="440" spans="1:56" s="2" customFormat="1" ht="15.9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4"/>
      <c r="AS440" s="4"/>
      <c r="AT440" s="4"/>
      <c r="AU440" s="4"/>
      <c r="AV440" s="3"/>
      <c r="AW440" s="3"/>
      <c r="AX440" s="3"/>
      <c r="AY440" s="3"/>
      <c r="AZ440" s="3"/>
      <c r="BA440" s="3"/>
      <c r="BC440" s="33"/>
      <c r="BD440" s="33"/>
    </row>
    <row r="441" spans="1:56" s="2" customFormat="1" ht="15.9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4"/>
      <c r="AS441" s="4"/>
      <c r="AT441" s="4"/>
      <c r="AU441" s="4"/>
      <c r="AV441" s="3"/>
      <c r="AW441" s="3"/>
      <c r="AX441" s="3"/>
      <c r="AY441" s="3"/>
      <c r="AZ441" s="3"/>
      <c r="BA441" s="3"/>
      <c r="BC441" s="33"/>
      <c r="BD441" s="33"/>
    </row>
    <row r="442" spans="1:56" s="2" customFormat="1" ht="15.9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4"/>
      <c r="AS442" s="4"/>
      <c r="AT442" s="4"/>
      <c r="AU442" s="4"/>
      <c r="AV442" s="3"/>
      <c r="AW442" s="3"/>
      <c r="AX442" s="3"/>
      <c r="AY442" s="3"/>
      <c r="AZ442" s="3"/>
      <c r="BA442" s="3"/>
      <c r="BC442" s="33"/>
      <c r="BD442" s="33"/>
    </row>
    <row r="443" spans="1:56" s="2" customFormat="1" ht="15.9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4"/>
      <c r="AS443" s="4"/>
      <c r="AT443" s="4"/>
      <c r="AU443" s="4"/>
      <c r="AV443" s="3"/>
      <c r="AW443" s="3"/>
      <c r="AX443" s="3"/>
      <c r="AY443" s="3"/>
      <c r="AZ443" s="3"/>
      <c r="BA443" s="3"/>
      <c r="BC443" s="33"/>
      <c r="BD443" s="33"/>
    </row>
    <row r="444" spans="1:56" s="2" customFormat="1" ht="15.9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4"/>
      <c r="AS444" s="4"/>
      <c r="AT444" s="4"/>
      <c r="AU444" s="4"/>
      <c r="AV444" s="3"/>
      <c r="AW444" s="3"/>
      <c r="AX444" s="3"/>
      <c r="AY444" s="3"/>
      <c r="AZ444" s="3"/>
      <c r="BA444" s="3"/>
      <c r="BC444" s="33"/>
      <c r="BD444" s="33"/>
    </row>
    <row r="445" spans="1:56" s="2" customFormat="1" ht="15.9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4"/>
      <c r="AS445" s="4"/>
      <c r="AT445" s="4"/>
      <c r="AU445" s="4"/>
      <c r="AV445" s="3"/>
      <c r="AW445" s="3"/>
      <c r="AX445" s="3"/>
      <c r="AY445" s="3"/>
      <c r="AZ445" s="3"/>
      <c r="BA445" s="3"/>
      <c r="BC445" s="33"/>
      <c r="BD445" s="33"/>
    </row>
    <row r="446" spans="1:56" s="2" customFormat="1" ht="15.9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4"/>
      <c r="AS446" s="4"/>
      <c r="AT446" s="4"/>
      <c r="AU446" s="4"/>
      <c r="AV446" s="3"/>
      <c r="AW446" s="3"/>
      <c r="AX446" s="3"/>
      <c r="AY446" s="3"/>
      <c r="AZ446" s="3"/>
      <c r="BA446" s="3"/>
      <c r="BC446" s="33"/>
      <c r="BD446" s="33"/>
    </row>
    <row r="447" spans="1:56" s="2" customFormat="1" ht="15.9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4"/>
      <c r="AS447" s="4"/>
      <c r="AT447" s="4"/>
      <c r="AU447" s="4"/>
      <c r="AV447" s="3"/>
      <c r="AW447" s="3"/>
      <c r="AX447" s="3"/>
      <c r="AY447" s="3"/>
      <c r="AZ447" s="3"/>
      <c r="BA447" s="3"/>
      <c r="BC447" s="33"/>
      <c r="BD447" s="33"/>
    </row>
    <row r="448" spans="1:56" s="2" customFormat="1" ht="15.9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4"/>
      <c r="AS448" s="4"/>
      <c r="AT448" s="4"/>
      <c r="AU448" s="4"/>
      <c r="AV448" s="3"/>
      <c r="AW448" s="3"/>
      <c r="AX448" s="3"/>
      <c r="AY448" s="3"/>
      <c r="AZ448" s="3"/>
      <c r="BA448" s="3"/>
      <c r="BC448" s="33"/>
      <c r="BD448" s="33"/>
    </row>
    <row r="449" spans="1:56" s="2" customFormat="1" ht="15.9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4"/>
      <c r="AS449" s="4"/>
      <c r="AT449" s="4"/>
      <c r="AU449" s="4"/>
      <c r="AV449" s="3"/>
      <c r="AW449" s="3"/>
      <c r="AX449" s="3"/>
      <c r="AY449" s="3"/>
      <c r="AZ449" s="3"/>
      <c r="BA449" s="3"/>
      <c r="BC449" s="33"/>
      <c r="BD449" s="33"/>
    </row>
    <row r="450" spans="1:56" s="2" customFormat="1" ht="15.9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4"/>
      <c r="AS450" s="4"/>
      <c r="AT450" s="4"/>
      <c r="AU450" s="4"/>
      <c r="AV450" s="3"/>
      <c r="AW450" s="3"/>
      <c r="AX450" s="3"/>
      <c r="AY450" s="3"/>
      <c r="AZ450" s="3"/>
      <c r="BA450" s="3"/>
      <c r="BC450" s="33"/>
      <c r="BD450" s="33"/>
    </row>
    <row r="451" spans="1:56" s="2" customFormat="1" ht="15.9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4"/>
      <c r="AS451" s="4"/>
      <c r="AT451" s="4"/>
      <c r="AU451" s="4"/>
      <c r="AV451" s="3"/>
      <c r="AW451" s="3"/>
      <c r="AX451" s="3"/>
      <c r="AY451" s="3"/>
      <c r="AZ451" s="3"/>
      <c r="BA451" s="3"/>
      <c r="BC451" s="33"/>
      <c r="BD451" s="33"/>
    </row>
    <row r="452" spans="1:56" s="2" customFormat="1" ht="15.9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4"/>
      <c r="AS452" s="4"/>
      <c r="AT452" s="4"/>
      <c r="AU452" s="4"/>
      <c r="AV452" s="3"/>
      <c r="AW452" s="3"/>
      <c r="AX452" s="3"/>
      <c r="AY452" s="3"/>
      <c r="AZ452" s="3"/>
      <c r="BA452" s="3"/>
      <c r="BC452" s="33"/>
      <c r="BD452" s="33"/>
    </row>
    <row r="453" spans="1:56" s="2" customFormat="1" ht="15.9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4"/>
      <c r="AS453" s="4"/>
      <c r="AT453" s="4"/>
      <c r="AU453" s="4"/>
      <c r="AV453" s="3"/>
      <c r="AW453" s="3"/>
      <c r="AX453" s="3"/>
      <c r="AY453" s="3"/>
      <c r="AZ453" s="3"/>
      <c r="BA453" s="3"/>
      <c r="BC453" s="33"/>
      <c r="BD453" s="33"/>
    </row>
    <row r="454" spans="1:56" s="2" customFormat="1" ht="15.9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4"/>
      <c r="AS454" s="4"/>
      <c r="AT454" s="4"/>
      <c r="AU454" s="4"/>
      <c r="AV454" s="3"/>
      <c r="AW454" s="3"/>
      <c r="AX454" s="3"/>
      <c r="AY454" s="3"/>
      <c r="AZ454" s="3"/>
      <c r="BA454" s="3"/>
      <c r="BC454" s="33"/>
      <c r="BD454" s="33"/>
    </row>
    <row r="455" spans="1:56" s="2" customFormat="1" ht="15.9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4"/>
      <c r="AS455" s="4"/>
      <c r="AT455" s="4"/>
      <c r="AU455" s="4"/>
      <c r="AV455" s="3"/>
      <c r="AW455" s="3"/>
      <c r="AX455" s="3"/>
      <c r="AY455" s="3"/>
      <c r="AZ455" s="3"/>
      <c r="BA455" s="3"/>
      <c r="BC455" s="33"/>
      <c r="BD455" s="33"/>
    </row>
    <row r="456" spans="1:56" s="2" customFormat="1" ht="15.9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4"/>
      <c r="AS456" s="4"/>
      <c r="AT456" s="4"/>
      <c r="AU456" s="4"/>
      <c r="AV456" s="3"/>
      <c r="AW456" s="3"/>
      <c r="AX456" s="3"/>
      <c r="AY456" s="3"/>
      <c r="AZ456" s="3"/>
      <c r="BA456" s="3"/>
      <c r="BC456" s="33"/>
      <c r="BD456" s="33"/>
    </row>
    <row r="457" spans="1:56" s="2" customFormat="1" ht="15.9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4"/>
      <c r="AS457" s="4"/>
      <c r="AT457" s="4"/>
      <c r="AU457" s="4"/>
      <c r="AV457" s="3"/>
      <c r="AW457" s="3"/>
      <c r="AX457" s="3"/>
      <c r="AY457" s="3"/>
      <c r="AZ457" s="3"/>
      <c r="BA457" s="3"/>
      <c r="BC457" s="33"/>
      <c r="BD457" s="33"/>
    </row>
    <row r="458" spans="1:56" s="2" customFormat="1" ht="15.9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4"/>
      <c r="AS458" s="4"/>
      <c r="AT458" s="4"/>
      <c r="AU458" s="4"/>
      <c r="AV458" s="3"/>
      <c r="AW458" s="3"/>
      <c r="AX458" s="3"/>
      <c r="AY458" s="3"/>
      <c r="AZ458" s="3"/>
      <c r="BA458" s="3"/>
      <c r="BC458" s="33"/>
      <c r="BD458" s="33"/>
    </row>
    <row r="459" spans="1:56" s="2" customFormat="1" ht="15.9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4"/>
      <c r="AS459" s="4"/>
      <c r="AT459" s="4"/>
      <c r="AU459" s="4"/>
      <c r="AV459" s="3"/>
      <c r="AW459" s="3"/>
      <c r="AX459" s="3"/>
      <c r="AY459" s="3"/>
      <c r="AZ459" s="3"/>
      <c r="BA459" s="3"/>
      <c r="BC459" s="33"/>
      <c r="BD459" s="33"/>
    </row>
    <row r="460" spans="1:56" s="2" customFormat="1" ht="15.9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4"/>
      <c r="AS460" s="4"/>
      <c r="AT460" s="4"/>
      <c r="AU460" s="4"/>
      <c r="AV460" s="3"/>
      <c r="AW460" s="3"/>
      <c r="AX460" s="3"/>
      <c r="AY460" s="3"/>
      <c r="AZ460" s="3"/>
      <c r="BA460" s="3"/>
      <c r="BC460" s="33"/>
      <c r="BD460" s="33"/>
    </row>
    <row r="461" spans="1:56" s="2" customFormat="1" ht="15.9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4"/>
      <c r="AS461" s="4"/>
      <c r="AT461" s="4"/>
      <c r="AU461" s="4"/>
      <c r="AV461" s="3"/>
      <c r="AW461" s="3"/>
      <c r="AX461" s="3"/>
      <c r="AY461" s="3"/>
      <c r="AZ461" s="3"/>
      <c r="BA461" s="3"/>
      <c r="BC461" s="33"/>
      <c r="BD461" s="33"/>
    </row>
    <row r="462" spans="1:56" s="2" customFormat="1" ht="15.9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4"/>
      <c r="AS462" s="4"/>
      <c r="AT462" s="4"/>
      <c r="AU462" s="4"/>
      <c r="AV462" s="3"/>
      <c r="AW462" s="3"/>
      <c r="AX462" s="3"/>
      <c r="AY462" s="3"/>
      <c r="AZ462" s="3"/>
      <c r="BA462" s="3"/>
      <c r="BC462" s="33"/>
      <c r="BD462" s="33"/>
    </row>
    <row r="463" spans="1:56" s="2" customFormat="1" ht="15.9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4"/>
      <c r="AS463" s="4"/>
      <c r="AT463" s="4"/>
      <c r="AU463" s="4"/>
      <c r="AV463" s="3"/>
      <c r="AW463" s="3"/>
      <c r="AX463" s="3"/>
      <c r="AY463" s="3"/>
      <c r="AZ463" s="3"/>
      <c r="BA463" s="3"/>
      <c r="BC463" s="33"/>
      <c r="BD463" s="33"/>
    </row>
    <row r="464" spans="1:56" s="2" customFormat="1" ht="15.9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4"/>
      <c r="AS464" s="4"/>
      <c r="AT464" s="4"/>
      <c r="AU464" s="4"/>
      <c r="AV464" s="3"/>
      <c r="AW464" s="3"/>
      <c r="AX464" s="3"/>
      <c r="AY464" s="3"/>
      <c r="AZ464" s="3"/>
      <c r="BA464" s="3"/>
      <c r="BC464" s="33"/>
      <c r="BD464" s="33"/>
    </row>
    <row r="465" spans="1:56" s="2" customFormat="1" ht="15.9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4"/>
      <c r="AS465" s="4"/>
      <c r="AT465" s="4"/>
      <c r="AU465" s="4"/>
      <c r="AV465" s="3"/>
      <c r="AW465" s="3"/>
      <c r="AX465" s="3"/>
      <c r="AY465" s="3"/>
      <c r="AZ465" s="3"/>
      <c r="BA465" s="3"/>
      <c r="BC465" s="33"/>
      <c r="BD465" s="33"/>
    </row>
    <row r="466" spans="1:56" s="2" customFormat="1" ht="15.9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4"/>
      <c r="AS466" s="4"/>
      <c r="AT466" s="4"/>
      <c r="AU466" s="4"/>
      <c r="AV466" s="3"/>
      <c r="AW466" s="3"/>
      <c r="AX466" s="3"/>
      <c r="AY466" s="3"/>
      <c r="AZ466" s="3"/>
      <c r="BA466" s="3"/>
      <c r="BC466" s="33"/>
      <c r="BD466" s="33"/>
    </row>
    <row r="467" spans="1:56" s="2" customFormat="1" ht="15.9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4"/>
      <c r="AS467" s="4"/>
      <c r="AT467" s="4"/>
      <c r="AU467" s="4"/>
      <c r="AV467" s="3"/>
      <c r="AW467" s="3"/>
      <c r="AX467" s="3"/>
      <c r="AY467" s="3"/>
      <c r="AZ467" s="3"/>
      <c r="BA467" s="3"/>
      <c r="BC467" s="33"/>
      <c r="BD467" s="33"/>
    </row>
    <row r="468" spans="1:56" s="2" customFormat="1" ht="15.9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4"/>
      <c r="AS468" s="4"/>
      <c r="AT468" s="4"/>
      <c r="AU468" s="4"/>
      <c r="AV468" s="3"/>
      <c r="AW468" s="3"/>
      <c r="AX468" s="3"/>
      <c r="AY468" s="3"/>
      <c r="AZ468" s="3"/>
      <c r="BA468" s="3"/>
      <c r="BC468" s="33"/>
      <c r="BD468" s="33"/>
    </row>
    <row r="469" spans="1:56" s="2" customFormat="1" ht="15.9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4"/>
      <c r="AS469" s="4"/>
      <c r="AT469" s="4"/>
      <c r="AU469" s="4"/>
      <c r="AV469" s="3"/>
      <c r="AW469" s="3"/>
      <c r="AX469" s="3"/>
      <c r="AY469" s="3"/>
      <c r="AZ469" s="3"/>
      <c r="BA469" s="3"/>
      <c r="BC469" s="33"/>
      <c r="BD469" s="33"/>
    </row>
    <row r="470" spans="1:56" s="2" customFormat="1" ht="15.9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4"/>
      <c r="AS470" s="4"/>
      <c r="AT470" s="4"/>
      <c r="AU470" s="4"/>
      <c r="AV470" s="3"/>
      <c r="AW470" s="3"/>
      <c r="AX470" s="3"/>
      <c r="AY470" s="3"/>
      <c r="AZ470" s="3"/>
      <c r="BA470" s="3"/>
      <c r="BC470" s="33"/>
      <c r="BD470" s="33"/>
    </row>
    <row r="471" spans="1:56" s="2" customFormat="1" ht="15.9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4"/>
      <c r="AS471" s="4"/>
      <c r="AT471" s="4"/>
      <c r="AU471" s="4"/>
      <c r="AV471" s="3"/>
      <c r="AW471" s="3"/>
      <c r="AX471" s="3"/>
      <c r="AY471" s="3"/>
      <c r="AZ471" s="3"/>
      <c r="BA471" s="3"/>
      <c r="BC471" s="33"/>
      <c r="BD471" s="33"/>
    </row>
    <row r="472" spans="1:56" s="2" customFormat="1" ht="15.9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4"/>
      <c r="AS472" s="4"/>
      <c r="AT472" s="4"/>
      <c r="AU472" s="4"/>
      <c r="AV472" s="3"/>
      <c r="AW472" s="3"/>
      <c r="AX472" s="3"/>
      <c r="AY472" s="3"/>
      <c r="AZ472" s="3"/>
      <c r="BA472" s="3"/>
      <c r="BC472" s="33"/>
      <c r="BD472" s="33"/>
    </row>
    <row r="473" spans="1:56" s="2" customFormat="1" ht="15.9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4"/>
      <c r="AS473" s="4"/>
      <c r="AT473" s="4"/>
      <c r="AU473" s="4"/>
      <c r="AV473" s="3"/>
      <c r="AW473" s="3"/>
      <c r="AX473" s="3"/>
      <c r="AY473" s="3"/>
      <c r="AZ473" s="3"/>
      <c r="BA473" s="3"/>
      <c r="BC473" s="33"/>
      <c r="BD473" s="33"/>
    </row>
    <row r="474" spans="1:56" s="2" customFormat="1" ht="15.9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4"/>
      <c r="AS474" s="4"/>
      <c r="AT474" s="4"/>
      <c r="AU474" s="4"/>
      <c r="AV474" s="3"/>
      <c r="AW474" s="3"/>
      <c r="AX474" s="3"/>
      <c r="AY474" s="3"/>
      <c r="AZ474" s="3"/>
      <c r="BA474" s="3"/>
      <c r="BC474" s="33"/>
      <c r="BD474" s="33"/>
    </row>
    <row r="475" spans="1:56" s="2" customFormat="1" ht="15.9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4"/>
      <c r="AS475" s="4"/>
      <c r="AT475" s="4"/>
      <c r="AU475" s="4"/>
      <c r="AV475" s="3"/>
      <c r="AW475" s="3"/>
      <c r="AX475" s="3"/>
      <c r="AY475" s="3"/>
      <c r="AZ475" s="3"/>
      <c r="BA475" s="3"/>
      <c r="BC475" s="33"/>
      <c r="BD475" s="33"/>
    </row>
    <row r="476" spans="1:56" s="2" customFormat="1" ht="15.9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4"/>
      <c r="AS476" s="4"/>
      <c r="AT476" s="4"/>
      <c r="AU476" s="4"/>
      <c r="AV476" s="3"/>
      <c r="AW476" s="3"/>
      <c r="AX476" s="3"/>
      <c r="AY476" s="3"/>
      <c r="AZ476" s="3"/>
      <c r="BA476" s="3"/>
      <c r="BC476" s="33"/>
      <c r="BD476" s="33"/>
    </row>
    <row r="477" spans="1:56" s="2" customFormat="1" ht="15.9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4"/>
      <c r="AS477" s="4"/>
      <c r="AT477" s="4"/>
      <c r="AU477" s="4"/>
      <c r="AV477" s="3"/>
      <c r="AW477" s="3"/>
      <c r="AX477" s="3"/>
      <c r="AY477" s="3"/>
      <c r="AZ477" s="3"/>
      <c r="BA477" s="3"/>
      <c r="BC477" s="33"/>
      <c r="BD477" s="33"/>
    </row>
    <row r="478" spans="1:56" s="2" customFormat="1" ht="15.9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4"/>
      <c r="AS478" s="4"/>
      <c r="AT478" s="4"/>
      <c r="AU478" s="4"/>
      <c r="AV478" s="3"/>
      <c r="AW478" s="3"/>
      <c r="AX478" s="3"/>
      <c r="AY478" s="3"/>
      <c r="AZ478" s="3"/>
      <c r="BA478" s="3"/>
      <c r="BC478" s="33"/>
      <c r="BD478" s="33"/>
    </row>
    <row r="479" spans="1:56" s="2" customFormat="1" ht="15.9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4"/>
      <c r="AS479" s="4"/>
      <c r="AT479" s="4"/>
      <c r="AU479" s="4"/>
      <c r="AV479" s="3"/>
      <c r="AW479" s="3"/>
      <c r="AX479" s="3"/>
      <c r="AY479" s="3"/>
      <c r="AZ479" s="3"/>
      <c r="BA479" s="3"/>
      <c r="BC479" s="33"/>
      <c r="BD479" s="33"/>
    </row>
    <row r="480" spans="1:56" s="2" customFormat="1" ht="15.9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4"/>
      <c r="AS480" s="4"/>
      <c r="AT480" s="4"/>
      <c r="AU480" s="4"/>
      <c r="AV480" s="3"/>
      <c r="AW480" s="3"/>
      <c r="AX480" s="3"/>
      <c r="AY480" s="3"/>
      <c r="AZ480" s="3"/>
      <c r="BA480" s="3"/>
      <c r="BC480" s="33"/>
      <c r="BD480" s="33"/>
    </row>
    <row r="481" spans="1:56" s="2" customFormat="1" ht="15.9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4"/>
      <c r="AS481" s="4"/>
      <c r="AT481" s="4"/>
      <c r="AU481" s="4"/>
      <c r="AV481" s="3"/>
      <c r="AW481" s="3"/>
      <c r="AX481" s="3"/>
      <c r="AY481" s="3"/>
      <c r="AZ481" s="3"/>
      <c r="BA481" s="3"/>
      <c r="BC481" s="33"/>
      <c r="BD481" s="33"/>
    </row>
    <row r="482" spans="1:56" s="2" customFormat="1" ht="15.9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4"/>
      <c r="AS482" s="4"/>
      <c r="AT482" s="4"/>
      <c r="AU482" s="4"/>
      <c r="AV482" s="3"/>
      <c r="AW482" s="3"/>
      <c r="AX482" s="3"/>
      <c r="AY482" s="3"/>
      <c r="AZ482" s="3"/>
      <c r="BA482" s="3"/>
      <c r="BC482" s="33"/>
      <c r="BD482" s="33"/>
    </row>
    <row r="483" spans="1:56" s="2" customFormat="1" ht="15.9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4"/>
      <c r="AS483" s="4"/>
      <c r="AT483" s="4"/>
      <c r="AU483" s="4"/>
      <c r="AV483" s="3"/>
      <c r="AW483" s="3"/>
      <c r="AX483" s="3"/>
      <c r="AY483" s="3"/>
      <c r="AZ483" s="3"/>
      <c r="BA483" s="3"/>
      <c r="BC483" s="33"/>
      <c r="BD483" s="33"/>
    </row>
    <row r="484" spans="1:56" s="2" customFormat="1" ht="15.9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4"/>
      <c r="AS484" s="4"/>
      <c r="AT484" s="4"/>
      <c r="AU484" s="4"/>
      <c r="AV484" s="3"/>
      <c r="AW484" s="3"/>
      <c r="AX484" s="3"/>
      <c r="AY484" s="3"/>
      <c r="AZ484" s="3"/>
      <c r="BA484" s="3"/>
      <c r="BC484" s="33"/>
      <c r="BD484" s="33"/>
    </row>
    <row r="485" spans="1:56" s="2" customFormat="1" ht="15.9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4"/>
      <c r="AS485" s="4"/>
      <c r="AT485" s="4"/>
      <c r="AU485" s="4"/>
      <c r="AV485" s="3"/>
      <c r="AW485" s="3"/>
      <c r="AX485" s="3"/>
      <c r="AY485" s="3"/>
      <c r="AZ485" s="3"/>
      <c r="BA485" s="3"/>
      <c r="BC485" s="33"/>
      <c r="BD485" s="33"/>
    </row>
    <row r="486" spans="1:56" s="2" customFormat="1" ht="15.9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4"/>
      <c r="AS486" s="4"/>
      <c r="AT486" s="4"/>
      <c r="AU486" s="4"/>
      <c r="AV486" s="3"/>
      <c r="AW486" s="3"/>
      <c r="AX486" s="3"/>
      <c r="AY486" s="3"/>
      <c r="AZ486" s="3"/>
      <c r="BA486" s="3"/>
      <c r="BC486" s="33"/>
      <c r="BD486" s="33"/>
    </row>
    <row r="487" spans="1:56" s="2" customFormat="1" ht="15.9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4"/>
      <c r="AS487" s="4"/>
      <c r="AT487" s="4"/>
      <c r="AU487" s="4"/>
      <c r="AV487" s="3"/>
      <c r="AW487" s="3"/>
      <c r="AX487" s="3"/>
      <c r="AY487" s="3"/>
      <c r="AZ487" s="3"/>
      <c r="BA487" s="3"/>
      <c r="BC487" s="33"/>
      <c r="BD487" s="33"/>
    </row>
    <row r="488" spans="1:56" s="2" customFormat="1" ht="15.9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4"/>
      <c r="AS488" s="4"/>
      <c r="AT488" s="4"/>
      <c r="AU488" s="4"/>
      <c r="AV488" s="3"/>
      <c r="AW488" s="3"/>
      <c r="AX488" s="3"/>
      <c r="AY488" s="3"/>
      <c r="AZ488" s="3"/>
      <c r="BA488" s="3"/>
      <c r="BC488" s="33"/>
      <c r="BD488" s="33"/>
    </row>
    <row r="489" spans="1:56" s="2" customFormat="1" ht="15.9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4"/>
      <c r="AS489" s="4"/>
      <c r="AT489" s="4"/>
      <c r="AU489" s="4"/>
      <c r="AV489" s="3"/>
      <c r="AW489" s="3"/>
      <c r="AX489" s="3"/>
      <c r="AY489" s="3"/>
      <c r="AZ489" s="3"/>
      <c r="BA489" s="3"/>
      <c r="BC489" s="33"/>
      <c r="BD489" s="33"/>
    </row>
    <row r="490" spans="1:56" s="2" customFormat="1" ht="15.9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4"/>
      <c r="AS490" s="4"/>
      <c r="AT490" s="4"/>
      <c r="AU490" s="4"/>
      <c r="AV490" s="3"/>
      <c r="AW490" s="3"/>
      <c r="AX490" s="3"/>
      <c r="AY490" s="3"/>
      <c r="AZ490" s="3"/>
      <c r="BA490" s="3"/>
      <c r="BC490" s="33"/>
      <c r="BD490" s="33"/>
    </row>
    <row r="491" spans="1:56" s="2" customFormat="1" ht="15.9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4"/>
      <c r="AS491" s="4"/>
      <c r="AT491" s="4"/>
      <c r="AU491" s="4"/>
      <c r="AV491" s="3"/>
      <c r="AW491" s="3"/>
      <c r="AX491" s="3"/>
      <c r="AY491" s="3"/>
      <c r="AZ491" s="3"/>
      <c r="BA491" s="3"/>
      <c r="BC491" s="33"/>
      <c r="BD491" s="33"/>
    </row>
    <row r="492" spans="1:56" s="2" customFormat="1" ht="15.9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4"/>
      <c r="AS492" s="4"/>
      <c r="AT492" s="4"/>
      <c r="AU492" s="4"/>
      <c r="AV492" s="3"/>
      <c r="AW492" s="3"/>
      <c r="AX492" s="3"/>
      <c r="AY492" s="3"/>
      <c r="AZ492" s="3"/>
      <c r="BA492" s="3"/>
      <c r="BC492" s="33"/>
      <c r="BD492" s="33"/>
    </row>
    <row r="493" spans="1:56" s="2" customFormat="1" ht="15.9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4"/>
      <c r="AS493" s="4"/>
      <c r="AT493" s="4"/>
      <c r="AU493" s="4"/>
      <c r="AV493" s="3"/>
      <c r="AW493" s="3"/>
      <c r="AX493" s="3"/>
      <c r="AY493" s="3"/>
      <c r="AZ493" s="3"/>
      <c r="BA493" s="3"/>
      <c r="BC493" s="33"/>
      <c r="BD493" s="33"/>
    </row>
    <row r="494" spans="1:56" s="2" customFormat="1" ht="15.9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4"/>
      <c r="AS494" s="4"/>
      <c r="AT494" s="4"/>
      <c r="AU494" s="4"/>
      <c r="AV494" s="3"/>
      <c r="AW494" s="3"/>
      <c r="AX494" s="3"/>
      <c r="AY494" s="3"/>
      <c r="AZ494" s="3"/>
      <c r="BA494" s="3"/>
      <c r="BC494" s="33"/>
      <c r="BD494" s="33"/>
    </row>
    <row r="495" spans="1:56" s="2" customFormat="1" ht="15.9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4"/>
      <c r="AS495" s="4"/>
      <c r="AT495" s="4"/>
      <c r="AU495" s="4"/>
      <c r="AV495" s="3"/>
      <c r="AW495" s="3"/>
      <c r="AX495" s="3"/>
      <c r="AY495" s="3"/>
      <c r="AZ495" s="3"/>
      <c r="BA495" s="3"/>
      <c r="BC495" s="33"/>
      <c r="BD495" s="33"/>
    </row>
    <row r="496" spans="1:56" s="2" customFormat="1" ht="15.9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4"/>
      <c r="AS496" s="4"/>
      <c r="AT496" s="4"/>
      <c r="AU496" s="4"/>
      <c r="AV496" s="3"/>
      <c r="AW496" s="3"/>
      <c r="AX496" s="3"/>
      <c r="AY496" s="3"/>
      <c r="AZ496" s="3"/>
      <c r="BA496" s="3"/>
      <c r="BC496" s="33"/>
      <c r="BD496" s="33"/>
    </row>
    <row r="497" spans="1:56" s="2" customFormat="1" ht="15.9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4"/>
      <c r="AS497" s="4"/>
      <c r="AT497" s="4"/>
      <c r="AU497" s="4"/>
      <c r="AV497" s="3"/>
      <c r="AW497" s="3"/>
      <c r="AX497" s="3"/>
      <c r="AY497" s="3"/>
      <c r="AZ497" s="3"/>
      <c r="BA497" s="3"/>
      <c r="BC497" s="33"/>
      <c r="BD497" s="33"/>
    </row>
    <row r="498" spans="1:56" s="2" customFormat="1" ht="15.9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4"/>
      <c r="AS498" s="4"/>
      <c r="AT498" s="4"/>
      <c r="AU498" s="4"/>
      <c r="AV498" s="3"/>
      <c r="AW498" s="3"/>
      <c r="AX498" s="3"/>
      <c r="AY498" s="3"/>
      <c r="AZ498" s="3"/>
      <c r="BA498" s="3"/>
      <c r="BC498" s="33"/>
      <c r="BD498" s="33"/>
    </row>
    <row r="499" spans="1:56" s="2" customFormat="1" ht="15.9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4"/>
      <c r="AS499" s="4"/>
      <c r="AT499" s="4"/>
      <c r="AU499" s="4"/>
      <c r="AV499" s="3"/>
      <c r="AW499" s="3"/>
      <c r="AX499" s="3"/>
      <c r="AY499" s="3"/>
      <c r="AZ499" s="3"/>
      <c r="BA499" s="3"/>
      <c r="BC499" s="33"/>
      <c r="BD499" s="33"/>
    </row>
    <row r="500" spans="1:56" s="2" customFormat="1" ht="15.9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4"/>
      <c r="AS500" s="4"/>
      <c r="AT500" s="4"/>
      <c r="AU500" s="4"/>
      <c r="AV500" s="3"/>
      <c r="AW500" s="3"/>
      <c r="AX500" s="3"/>
      <c r="AY500" s="3"/>
      <c r="AZ500" s="3"/>
      <c r="BA500" s="3"/>
      <c r="BC500" s="33"/>
      <c r="BD500" s="33"/>
    </row>
    <row r="501" spans="1:56" s="2" customFormat="1" ht="15.9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4"/>
      <c r="AS501" s="4"/>
      <c r="AT501" s="4"/>
      <c r="AU501" s="4"/>
      <c r="AV501" s="3"/>
      <c r="AW501" s="3"/>
      <c r="AX501" s="3"/>
      <c r="AY501" s="3"/>
      <c r="AZ501" s="3"/>
      <c r="BA501" s="3"/>
      <c r="BC501" s="33"/>
      <c r="BD501" s="33"/>
    </row>
    <row r="502" spans="1:56" s="2" customFormat="1" ht="15.9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4"/>
      <c r="AS502" s="4"/>
      <c r="AT502" s="4"/>
      <c r="AU502" s="4"/>
      <c r="AV502" s="3"/>
      <c r="AW502" s="3"/>
      <c r="AX502" s="3"/>
      <c r="AY502" s="3"/>
      <c r="AZ502" s="3"/>
      <c r="BA502" s="3"/>
      <c r="BC502" s="33"/>
      <c r="BD502" s="33"/>
    </row>
    <row r="503" spans="1:56" s="2" customFormat="1" ht="15.9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4"/>
      <c r="AS503" s="4"/>
      <c r="AT503" s="4"/>
      <c r="AU503" s="4"/>
      <c r="AV503" s="3"/>
      <c r="AW503" s="3"/>
      <c r="AX503" s="3"/>
      <c r="AY503" s="3"/>
      <c r="AZ503" s="3"/>
      <c r="BA503" s="3"/>
      <c r="BC503" s="33"/>
      <c r="BD503" s="33"/>
    </row>
    <row r="504" spans="1:56" s="2" customFormat="1" ht="15.9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4"/>
      <c r="AS504" s="4"/>
      <c r="AT504" s="4"/>
      <c r="AU504" s="4"/>
      <c r="AV504" s="3"/>
      <c r="AW504" s="3"/>
      <c r="AX504" s="3"/>
      <c r="AY504" s="3"/>
      <c r="AZ504" s="3"/>
      <c r="BA504" s="3"/>
      <c r="BC504" s="33"/>
      <c r="BD504" s="33"/>
    </row>
    <row r="505" spans="1:56" s="2" customFormat="1" ht="15.9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4"/>
      <c r="AS505" s="4"/>
      <c r="AT505" s="4"/>
      <c r="AU505" s="4"/>
      <c r="AV505" s="3"/>
      <c r="AW505" s="3"/>
      <c r="AX505" s="3"/>
      <c r="AY505" s="3"/>
      <c r="AZ505" s="3"/>
      <c r="BA505" s="3"/>
      <c r="BC505" s="33"/>
      <c r="BD505" s="33"/>
    </row>
    <row r="506" spans="1:56" s="2" customFormat="1" ht="15.9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4"/>
      <c r="AS506" s="4"/>
      <c r="AT506" s="4"/>
      <c r="AU506" s="4"/>
      <c r="AV506" s="3"/>
      <c r="AW506" s="3"/>
      <c r="AX506" s="3"/>
      <c r="AY506" s="3"/>
      <c r="AZ506" s="3"/>
      <c r="BA506" s="3"/>
      <c r="BC506" s="33"/>
      <c r="BD506" s="33"/>
    </row>
    <row r="507" spans="1:56" s="2" customFormat="1" ht="15.9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4"/>
      <c r="AS507" s="4"/>
      <c r="AT507" s="4"/>
      <c r="AU507" s="4"/>
      <c r="AV507" s="3"/>
      <c r="AW507" s="3"/>
      <c r="AX507" s="3"/>
      <c r="AY507" s="3"/>
      <c r="AZ507" s="3"/>
      <c r="BA507" s="3"/>
      <c r="BC507" s="33"/>
      <c r="BD507" s="33"/>
    </row>
    <row r="508" spans="1:56" s="2" customFormat="1" ht="15.9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4"/>
      <c r="AS508" s="4"/>
      <c r="AT508" s="4"/>
      <c r="AU508" s="4"/>
      <c r="AV508" s="3"/>
      <c r="AW508" s="3"/>
      <c r="AX508" s="3"/>
      <c r="AY508" s="3"/>
      <c r="AZ508" s="3"/>
      <c r="BA508" s="3"/>
      <c r="BC508" s="33"/>
      <c r="BD508" s="33"/>
    </row>
    <row r="509" spans="1:56" s="2" customFormat="1" ht="15.9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4"/>
      <c r="AS509" s="4"/>
      <c r="AT509" s="4"/>
      <c r="AU509" s="4"/>
      <c r="AV509" s="3"/>
      <c r="AW509" s="3"/>
      <c r="AX509" s="3"/>
      <c r="AY509" s="3"/>
      <c r="AZ509" s="3"/>
      <c r="BA509" s="3"/>
      <c r="BC509" s="33"/>
      <c r="BD509" s="33"/>
    </row>
    <row r="510" spans="1:56" s="2" customFormat="1" ht="15.9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4"/>
      <c r="AS510" s="4"/>
      <c r="AT510" s="4"/>
      <c r="AU510" s="4"/>
      <c r="AV510" s="3"/>
      <c r="AW510" s="3"/>
      <c r="AX510" s="3"/>
      <c r="AY510" s="3"/>
      <c r="AZ510" s="3"/>
      <c r="BA510" s="3"/>
      <c r="BC510" s="33"/>
      <c r="BD510" s="33"/>
    </row>
    <row r="511" spans="1:56" s="2" customFormat="1" ht="15.9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4"/>
      <c r="AS511" s="4"/>
      <c r="AT511" s="4"/>
      <c r="AU511" s="4"/>
      <c r="AV511" s="3"/>
      <c r="AW511" s="3"/>
      <c r="AX511" s="3"/>
      <c r="AY511" s="3"/>
      <c r="AZ511" s="3"/>
      <c r="BA511" s="3"/>
      <c r="BC511" s="33"/>
      <c r="BD511" s="33"/>
    </row>
    <row r="512" spans="1:56" s="2" customFormat="1" ht="15.9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4"/>
      <c r="AS512" s="4"/>
      <c r="AT512" s="4"/>
      <c r="AU512" s="4"/>
      <c r="AV512" s="3"/>
      <c r="AW512" s="3"/>
      <c r="AX512" s="3"/>
      <c r="AY512" s="3"/>
      <c r="AZ512" s="3"/>
      <c r="BA512" s="3"/>
      <c r="BC512" s="33"/>
      <c r="BD512" s="33"/>
    </row>
    <row r="513" spans="1:56" s="2" customFormat="1" ht="15.9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4"/>
      <c r="AS513" s="4"/>
      <c r="AT513" s="4"/>
      <c r="AU513" s="4"/>
      <c r="AV513" s="3"/>
      <c r="AW513" s="3"/>
      <c r="AX513" s="3"/>
      <c r="AY513" s="3"/>
      <c r="AZ513" s="3"/>
      <c r="BA513" s="3"/>
      <c r="BC513" s="33"/>
      <c r="BD513" s="33"/>
    </row>
    <row r="514" spans="1:56" s="2" customFormat="1" ht="15.9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4"/>
      <c r="AS514" s="4"/>
      <c r="AT514" s="4"/>
      <c r="AU514" s="4"/>
      <c r="AV514" s="3"/>
      <c r="AW514" s="3"/>
      <c r="AX514" s="3"/>
      <c r="AY514" s="3"/>
      <c r="AZ514" s="3"/>
      <c r="BA514" s="3"/>
      <c r="BC514" s="33"/>
      <c r="BD514" s="33"/>
    </row>
    <row r="515" spans="1:56" s="2" customFormat="1" ht="15.9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4"/>
      <c r="AS515" s="4"/>
      <c r="AT515" s="4"/>
      <c r="AU515" s="4"/>
      <c r="AV515" s="3"/>
      <c r="AW515" s="3"/>
      <c r="AX515" s="3"/>
      <c r="AY515" s="3"/>
      <c r="AZ515" s="3"/>
      <c r="BA515" s="3"/>
      <c r="BC515" s="33"/>
      <c r="BD515" s="33"/>
    </row>
    <row r="516" spans="1:56" s="2" customFormat="1" ht="15.9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4"/>
      <c r="AS516" s="4"/>
      <c r="AT516" s="4"/>
      <c r="AU516" s="4"/>
      <c r="AV516" s="3"/>
      <c r="AW516" s="3"/>
      <c r="AX516" s="3"/>
      <c r="AY516" s="3"/>
      <c r="AZ516" s="3"/>
      <c r="BA516" s="3"/>
      <c r="BC516" s="33"/>
      <c r="BD516" s="33"/>
    </row>
    <row r="517" spans="1:56" s="2" customFormat="1" ht="15.9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4"/>
      <c r="AS517" s="4"/>
      <c r="AT517" s="4"/>
      <c r="AU517" s="4"/>
      <c r="AV517" s="3"/>
      <c r="AW517" s="3"/>
      <c r="AX517" s="3"/>
      <c r="AY517" s="3"/>
      <c r="AZ517" s="3"/>
      <c r="BA517" s="3"/>
      <c r="BC517" s="33"/>
      <c r="BD517" s="33"/>
    </row>
    <row r="518" spans="1:56" s="2" customFormat="1" ht="15.9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4"/>
      <c r="AS518" s="4"/>
      <c r="AT518" s="4"/>
      <c r="AU518" s="4"/>
      <c r="AV518" s="3"/>
      <c r="AW518" s="3"/>
      <c r="AX518" s="3"/>
      <c r="AY518" s="3"/>
      <c r="AZ518" s="3"/>
      <c r="BA518" s="3"/>
      <c r="BC518" s="33"/>
      <c r="BD518" s="33"/>
    </row>
    <row r="519" spans="1:56" s="2" customFormat="1" ht="15.9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4"/>
      <c r="AS519" s="4"/>
      <c r="AT519" s="4"/>
      <c r="AU519" s="4"/>
      <c r="AV519" s="3"/>
      <c r="AW519" s="3"/>
      <c r="AX519" s="3"/>
      <c r="AY519" s="3"/>
      <c r="AZ519" s="3"/>
      <c r="BA519" s="3"/>
      <c r="BC519" s="33"/>
      <c r="BD519" s="33"/>
    </row>
    <row r="520" spans="1:56" s="2" customFormat="1" ht="15.9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4"/>
      <c r="AS520" s="4"/>
      <c r="AT520" s="4"/>
      <c r="AU520" s="4"/>
      <c r="AV520" s="3"/>
      <c r="AW520" s="3"/>
      <c r="AX520" s="3"/>
      <c r="AY520" s="3"/>
      <c r="AZ520" s="3"/>
      <c r="BA520" s="3"/>
      <c r="BC520" s="33"/>
      <c r="BD520" s="33"/>
    </row>
    <row r="521" spans="1:56" s="2" customFormat="1" ht="15.9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4"/>
      <c r="AS521" s="4"/>
      <c r="AT521" s="4"/>
      <c r="AU521" s="4"/>
      <c r="AV521" s="3"/>
      <c r="AW521" s="3"/>
      <c r="AX521" s="3"/>
      <c r="AY521" s="3"/>
      <c r="AZ521" s="3"/>
      <c r="BA521" s="3"/>
      <c r="BC521" s="33"/>
      <c r="BD521" s="33"/>
    </row>
    <row r="522" spans="1:56" s="2" customFormat="1" ht="15.9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4"/>
      <c r="AS522" s="4"/>
      <c r="AT522" s="4"/>
      <c r="AU522" s="4"/>
      <c r="AV522" s="3"/>
      <c r="AW522" s="3"/>
      <c r="AX522" s="3"/>
      <c r="AY522" s="3"/>
      <c r="AZ522" s="3"/>
      <c r="BA522" s="3"/>
      <c r="BC522" s="33"/>
      <c r="BD522" s="33"/>
    </row>
    <row r="523" spans="1:56" s="2" customFormat="1" ht="15.9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4"/>
      <c r="AS523" s="4"/>
      <c r="AT523" s="4"/>
      <c r="AU523" s="4"/>
      <c r="AV523" s="3"/>
      <c r="AW523" s="3"/>
      <c r="AX523" s="3"/>
      <c r="AY523" s="3"/>
      <c r="AZ523" s="3"/>
      <c r="BA523" s="3"/>
      <c r="BC523" s="33"/>
      <c r="BD523" s="33"/>
    </row>
    <row r="524" spans="1:56" s="2" customFormat="1" ht="15.9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4"/>
      <c r="AS524" s="4"/>
      <c r="AT524" s="4"/>
      <c r="AU524" s="4"/>
      <c r="AV524" s="3"/>
      <c r="AW524" s="3"/>
      <c r="AX524" s="3"/>
      <c r="AY524" s="3"/>
      <c r="AZ524" s="3"/>
      <c r="BA524" s="3"/>
      <c r="BC524" s="33"/>
      <c r="BD524" s="33"/>
    </row>
    <row r="525" spans="1:56" s="2" customFormat="1" ht="15.9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4"/>
      <c r="AS525" s="4"/>
      <c r="AT525" s="4"/>
      <c r="AU525" s="4"/>
      <c r="AV525" s="3"/>
      <c r="AW525" s="3"/>
      <c r="AX525" s="3"/>
      <c r="AY525" s="3"/>
      <c r="AZ525" s="3"/>
      <c r="BA525" s="3"/>
      <c r="BC525" s="33"/>
      <c r="BD525" s="33"/>
    </row>
    <row r="526" spans="1:56" s="2" customFormat="1" ht="15.9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4"/>
      <c r="AS526" s="4"/>
      <c r="AT526" s="4"/>
      <c r="AU526" s="4"/>
      <c r="AV526" s="3"/>
      <c r="AW526" s="3"/>
      <c r="AX526" s="3"/>
      <c r="AY526" s="3"/>
      <c r="AZ526" s="3"/>
      <c r="BA526" s="3"/>
      <c r="BC526" s="33"/>
      <c r="BD526" s="33"/>
    </row>
    <row r="527" spans="1:56" s="2" customFormat="1" ht="15.9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4"/>
      <c r="AS527" s="4"/>
      <c r="AT527" s="4"/>
      <c r="AU527" s="4"/>
      <c r="AV527" s="3"/>
      <c r="AW527" s="3"/>
      <c r="AX527" s="3"/>
      <c r="AY527" s="3"/>
      <c r="AZ527" s="3"/>
      <c r="BA527" s="3"/>
      <c r="BC527" s="33"/>
      <c r="BD527" s="33"/>
    </row>
    <row r="528" spans="1:56" s="2" customFormat="1" ht="15.9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4"/>
      <c r="AS528" s="4"/>
      <c r="AT528" s="4"/>
      <c r="AU528" s="4"/>
      <c r="AV528" s="3"/>
      <c r="AW528" s="3"/>
      <c r="AX528" s="3"/>
      <c r="AY528" s="3"/>
      <c r="AZ528" s="3"/>
      <c r="BA528" s="3"/>
      <c r="BC528" s="33"/>
      <c r="BD528" s="33"/>
    </row>
    <row r="529" spans="1:56" s="2" customFormat="1" ht="15.9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4"/>
      <c r="AS529" s="4"/>
      <c r="AT529" s="4"/>
      <c r="AU529" s="4"/>
      <c r="AV529" s="3"/>
      <c r="AW529" s="3"/>
      <c r="AX529" s="3"/>
      <c r="AY529" s="3"/>
      <c r="AZ529" s="3"/>
      <c r="BA529" s="3"/>
      <c r="BC529" s="33"/>
      <c r="BD529" s="33"/>
    </row>
    <row r="530" spans="1:56" s="2" customFormat="1" ht="15.9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4"/>
      <c r="AS530" s="4"/>
      <c r="AT530" s="4"/>
      <c r="AU530" s="4"/>
      <c r="AV530" s="3"/>
      <c r="AW530" s="3"/>
      <c r="AX530" s="3"/>
      <c r="AY530" s="3"/>
      <c r="AZ530" s="3"/>
      <c r="BA530" s="3"/>
      <c r="BC530" s="33"/>
      <c r="BD530" s="33"/>
    </row>
    <row r="531" spans="1:56" s="2" customFormat="1" ht="15.9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4"/>
      <c r="AS531" s="4"/>
      <c r="AT531" s="4"/>
      <c r="AU531" s="4"/>
      <c r="AV531" s="3"/>
      <c r="AW531" s="3"/>
      <c r="AX531" s="3"/>
      <c r="AY531" s="3"/>
      <c r="AZ531" s="3"/>
      <c r="BA531" s="3"/>
      <c r="BC531" s="33"/>
      <c r="BD531" s="33"/>
    </row>
    <row r="532" spans="1:56" s="2" customFormat="1" ht="15.9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4"/>
      <c r="AS532" s="4"/>
      <c r="AT532" s="4"/>
      <c r="AU532" s="4"/>
      <c r="AV532" s="3"/>
      <c r="AW532" s="3"/>
      <c r="AX532" s="3"/>
      <c r="AY532" s="3"/>
      <c r="AZ532" s="3"/>
      <c r="BA532" s="3"/>
      <c r="BC532" s="33"/>
      <c r="BD532" s="33"/>
    </row>
    <row r="533" spans="1:56" s="2" customFormat="1" ht="15.9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4"/>
      <c r="AS533" s="4"/>
      <c r="AT533" s="4"/>
      <c r="AU533" s="4"/>
      <c r="AV533" s="3"/>
      <c r="AW533" s="3"/>
      <c r="AX533" s="3"/>
      <c r="AY533" s="3"/>
      <c r="AZ533" s="3"/>
      <c r="BA533" s="3"/>
      <c r="BC533" s="33"/>
      <c r="BD533" s="33"/>
    </row>
    <row r="534" spans="1:56" s="2" customFormat="1" ht="15.9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4"/>
      <c r="AS534" s="4"/>
      <c r="AT534" s="4"/>
      <c r="AU534" s="4"/>
      <c r="AV534" s="3"/>
      <c r="AW534" s="3"/>
      <c r="AX534" s="3"/>
      <c r="AY534" s="3"/>
      <c r="AZ534" s="3"/>
      <c r="BA534" s="3"/>
      <c r="BC534" s="33"/>
      <c r="BD534" s="33"/>
    </row>
    <row r="535" spans="1:56" s="2" customFormat="1" ht="15.9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4"/>
      <c r="AS535" s="4"/>
      <c r="AT535" s="4"/>
      <c r="AU535" s="4"/>
      <c r="AV535" s="3"/>
      <c r="AW535" s="3"/>
      <c r="AX535" s="3"/>
      <c r="AY535" s="3"/>
      <c r="AZ535" s="3"/>
      <c r="BA535" s="3"/>
      <c r="BC535" s="33"/>
      <c r="BD535" s="33"/>
    </row>
    <row r="536" spans="1:56" s="2" customFormat="1" ht="15.9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4"/>
      <c r="AS536" s="4"/>
      <c r="AT536" s="4"/>
      <c r="AU536" s="4"/>
      <c r="AV536" s="3"/>
      <c r="AW536" s="3"/>
      <c r="AX536" s="3"/>
      <c r="AY536" s="3"/>
      <c r="AZ536" s="3"/>
      <c r="BA536" s="3"/>
      <c r="BC536" s="33"/>
      <c r="BD536" s="33"/>
    </row>
    <row r="537" spans="1:56" s="2" customFormat="1" ht="15.9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4"/>
      <c r="AS537" s="4"/>
      <c r="AT537" s="4"/>
      <c r="AU537" s="4"/>
      <c r="AV537" s="3"/>
      <c r="AW537" s="3"/>
      <c r="AX537" s="3"/>
      <c r="AY537" s="3"/>
      <c r="AZ537" s="3"/>
      <c r="BA537" s="3"/>
      <c r="BC537" s="33"/>
      <c r="BD537" s="33"/>
    </row>
    <row r="538" spans="1:56" s="2" customFormat="1" ht="15.9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4"/>
      <c r="AS538" s="4"/>
      <c r="AT538" s="4"/>
      <c r="AU538" s="4"/>
      <c r="AV538" s="3"/>
      <c r="AW538" s="3"/>
      <c r="AX538" s="3"/>
      <c r="AY538" s="3"/>
      <c r="AZ538" s="3"/>
      <c r="BA538" s="3"/>
      <c r="BC538" s="33"/>
      <c r="BD538" s="33"/>
    </row>
    <row r="539" spans="1:56" s="2" customFormat="1" ht="15.9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4"/>
      <c r="AS539" s="4"/>
      <c r="AT539" s="4"/>
      <c r="AU539" s="4"/>
      <c r="AV539" s="3"/>
      <c r="AW539" s="3"/>
      <c r="AX539" s="3"/>
      <c r="AY539" s="3"/>
      <c r="AZ539" s="3"/>
      <c r="BA539" s="3"/>
      <c r="BC539" s="33"/>
      <c r="BD539" s="33"/>
    </row>
    <row r="540" spans="1:56" s="2" customFormat="1" ht="15.9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4"/>
      <c r="AS540" s="4"/>
      <c r="AT540" s="4"/>
      <c r="AU540" s="4"/>
      <c r="AV540" s="3"/>
      <c r="AW540" s="3"/>
      <c r="AX540" s="3"/>
      <c r="AY540" s="3"/>
      <c r="AZ540" s="3"/>
      <c r="BA540" s="3"/>
      <c r="BC540" s="33"/>
      <c r="BD540" s="33"/>
    </row>
    <row r="541" spans="1:56" s="2" customFormat="1" ht="15.9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4"/>
      <c r="AS541" s="4"/>
      <c r="AT541" s="4"/>
      <c r="AU541" s="4"/>
      <c r="AV541" s="3"/>
      <c r="AW541" s="3"/>
      <c r="AX541" s="3"/>
      <c r="AY541" s="3"/>
      <c r="AZ541" s="3"/>
      <c r="BA541" s="3"/>
      <c r="BC541" s="33"/>
      <c r="BD541" s="33"/>
    </row>
    <row r="542" spans="1:56" s="2" customFormat="1" ht="15.9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4"/>
      <c r="AS542" s="4"/>
      <c r="AT542" s="4"/>
      <c r="AU542" s="4"/>
      <c r="AV542" s="3"/>
      <c r="AW542" s="3"/>
      <c r="AX542" s="3"/>
      <c r="AY542" s="3"/>
      <c r="AZ542" s="3"/>
      <c r="BA542" s="3"/>
      <c r="BC542" s="33"/>
      <c r="BD542" s="33"/>
    </row>
    <row r="543" spans="1:56" s="2" customFormat="1" ht="15.9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4"/>
      <c r="AS543" s="4"/>
      <c r="AT543" s="4"/>
      <c r="AU543" s="4"/>
      <c r="AV543" s="3"/>
      <c r="AW543" s="3"/>
      <c r="AX543" s="3"/>
      <c r="AY543" s="3"/>
      <c r="AZ543" s="3"/>
      <c r="BA543" s="3"/>
      <c r="BC543" s="33"/>
      <c r="BD543" s="33"/>
    </row>
    <row r="544" spans="1:56" s="2" customFormat="1" ht="15.9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4"/>
      <c r="AS544" s="4"/>
      <c r="AT544" s="4"/>
      <c r="AU544" s="4"/>
      <c r="AV544" s="3"/>
      <c r="AW544" s="3"/>
      <c r="AX544" s="3"/>
      <c r="AY544" s="3"/>
      <c r="AZ544" s="3"/>
      <c r="BA544" s="3"/>
      <c r="BC544" s="33"/>
      <c r="BD544" s="33"/>
    </row>
    <row r="545" spans="1:56" s="2" customFormat="1" ht="15.9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4"/>
      <c r="AS545" s="4"/>
      <c r="AT545" s="4"/>
      <c r="AU545" s="4"/>
      <c r="AV545" s="3"/>
      <c r="AW545" s="3"/>
      <c r="AX545" s="3"/>
      <c r="AY545" s="3"/>
      <c r="AZ545" s="3"/>
      <c r="BA545" s="3"/>
      <c r="BC545" s="33"/>
      <c r="BD545" s="33"/>
    </row>
    <row r="546" spans="1:56" s="2" customFormat="1" ht="15.9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4"/>
      <c r="AS546" s="4"/>
      <c r="AT546" s="4"/>
      <c r="AU546" s="4"/>
      <c r="AV546" s="3"/>
      <c r="AW546" s="3"/>
      <c r="AX546" s="3"/>
      <c r="AY546" s="3"/>
      <c r="AZ546" s="3"/>
      <c r="BA546" s="3"/>
      <c r="BC546" s="33"/>
      <c r="BD546" s="33"/>
    </row>
    <row r="547" spans="1:56" s="2" customFormat="1" ht="15.9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4"/>
      <c r="AS547" s="4"/>
      <c r="AT547" s="4"/>
      <c r="AU547" s="4"/>
      <c r="AV547" s="3"/>
      <c r="AW547" s="3"/>
      <c r="AX547" s="3"/>
      <c r="AY547" s="3"/>
      <c r="AZ547" s="3"/>
      <c r="BA547" s="3"/>
      <c r="BC547" s="33"/>
      <c r="BD547" s="33"/>
    </row>
    <row r="548" spans="1:56" s="2" customFormat="1" ht="15.9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4"/>
      <c r="AS548" s="4"/>
      <c r="AT548" s="4"/>
      <c r="AU548" s="4"/>
      <c r="AV548" s="3"/>
      <c r="AW548" s="3"/>
      <c r="AX548" s="3"/>
      <c r="AY548" s="3"/>
      <c r="AZ548" s="3"/>
      <c r="BA548" s="3"/>
      <c r="BC548" s="33"/>
      <c r="BD548" s="33"/>
    </row>
    <row r="549" spans="1:56" s="2" customFormat="1" ht="15.9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4"/>
      <c r="AS549" s="4"/>
      <c r="AT549" s="4"/>
      <c r="AU549" s="4"/>
      <c r="AV549" s="3"/>
      <c r="AW549" s="3"/>
      <c r="AX549" s="3"/>
      <c r="AY549" s="3"/>
      <c r="AZ549" s="3"/>
      <c r="BA549" s="3"/>
      <c r="BC549" s="33"/>
      <c r="BD549" s="33"/>
    </row>
    <row r="550" spans="1:56" s="2" customFormat="1" ht="15.9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4"/>
      <c r="AS550" s="4"/>
      <c r="AT550" s="4"/>
      <c r="AU550" s="4"/>
      <c r="AV550" s="3"/>
      <c r="AW550" s="3"/>
      <c r="AX550" s="3"/>
      <c r="AY550" s="3"/>
      <c r="AZ550" s="3"/>
      <c r="BA550" s="3"/>
      <c r="BC550" s="33"/>
      <c r="BD550" s="33"/>
    </row>
    <row r="551" spans="1:56" s="2" customFormat="1" ht="15.9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4"/>
      <c r="AS551" s="4"/>
      <c r="AT551" s="4"/>
      <c r="AU551" s="4"/>
      <c r="AV551" s="3"/>
      <c r="AW551" s="3"/>
      <c r="AX551" s="3"/>
      <c r="AY551" s="3"/>
      <c r="AZ551" s="3"/>
      <c r="BA551" s="3"/>
      <c r="BC551" s="33"/>
      <c r="BD551" s="33"/>
    </row>
    <row r="552" spans="1:56" s="2" customFormat="1" ht="15.9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4"/>
      <c r="AS552" s="4"/>
      <c r="AT552" s="4"/>
      <c r="AU552" s="4"/>
      <c r="AV552" s="3"/>
      <c r="AW552" s="3"/>
      <c r="AX552" s="3"/>
      <c r="AY552" s="3"/>
      <c r="AZ552" s="3"/>
      <c r="BA552" s="3"/>
      <c r="BC552" s="33"/>
      <c r="BD552" s="33"/>
    </row>
    <row r="553" spans="1:56" s="2" customFormat="1" ht="15.9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4"/>
      <c r="AS553" s="4"/>
      <c r="AT553" s="4"/>
      <c r="AU553" s="4"/>
      <c r="AV553" s="3"/>
      <c r="AW553" s="3"/>
      <c r="AX553" s="3"/>
      <c r="AY553" s="3"/>
      <c r="AZ553" s="3"/>
      <c r="BA553" s="3"/>
      <c r="BC553" s="33"/>
      <c r="BD553" s="33"/>
    </row>
    <row r="554" spans="1:56" s="2" customFormat="1" ht="15.9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4"/>
      <c r="AS554" s="4"/>
      <c r="AT554" s="4"/>
      <c r="AU554" s="4"/>
      <c r="AV554" s="3"/>
      <c r="AW554" s="3"/>
      <c r="AX554" s="3"/>
      <c r="AY554" s="3"/>
      <c r="AZ554" s="3"/>
      <c r="BA554" s="3"/>
      <c r="BC554" s="33"/>
      <c r="BD554" s="33"/>
    </row>
    <row r="555" spans="1:56" s="2" customFormat="1" ht="15.9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4"/>
      <c r="AS555" s="4"/>
      <c r="AT555" s="4"/>
      <c r="AU555" s="4"/>
      <c r="AV555" s="3"/>
      <c r="AW555" s="3"/>
      <c r="AX555" s="3"/>
      <c r="AY555" s="3"/>
      <c r="AZ555" s="3"/>
      <c r="BA555" s="3"/>
      <c r="BC555" s="33"/>
      <c r="BD555" s="33"/>
    </row>
    <row r="556" spans="1:56" s="2" customFormat="1" ht="15.9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4"/>
      <c r="AS556" s="4"/>
      <c r="AT556" s="4"/>
      <c r="AU556" s="4"/>
      <c r="AV556" s="3"/>
      <c r="AW556" s="3"/>
      <c r="AX556" s="3"/>
      <c r="AY556" s="3"/>
      <c r="AZ556" s="3"/>
      <c r="BA556" s="3"/>
      <c r="BC556" s="33"/>
      <c r="BD556" s="33"/>
    </row>
    <row r="557" spans="1:56" s="2" customFormat="1" ht="15.9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4"/>
      <c r="AS557" s="4"/>
      <c r="AT557" s="4"/>
      <c r="AU557" s="4"/>
      <c r="AV557" s="3"/>
      <c r="AW557" s="3"/>
      <c r="AX557" s="3"/>
      <c r="AY557" s="3"/>
      <c r="AZ557" s="3"/>
      <c r="BA557" s="3"/>
      <c r="BC557" s="33"/>
      <c r="BD557" s="33"/>
    </row>
    <row r="558" spans="1:56" s="2" customFormat="1" ht="15.9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4"/>
      <c r="AS558" s="4"/>
      <c r="AT558" s="4"/>
      <c r="AU558" s="4"/>
      <c r="AV558" s="3"/>
      <c r="AW558" s="3"/>
      <c r="AX558" s="3"/>
      <c r="AY558" s="3"/>
      <c r="AZ558" s="3"/>
      <c r="BA558" s="3"/>
      <c r="BC558" s="33"/>
      <c r="BD558" s="33"/>
    </row>
    <row r="559" spans="1:56" s="2" customFormat="1" ht="15.9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4"/>
      <c r="AS559" s="4"/>
      <c r="AT559" s="4"/>
      <c r="AU559" s="4"/>
      <c r="AV559" s="3"/>
      <c r="AW559" s="3"/>
      <c r="AX559" s="3"/>
      <c r="AY559" s="3"/>
      <c r="AZ559" s="3"/>
      <c r="BA559" s="3"/>
      <c r="BC559" s="33"/>
      <c r="BD559" s="33"/>
    </row>
    <row r="560" spans="1:56" s="2" customFormat="1" ht="15.9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4"/>
      <c r="AS560" s="4"/>
      <c r="AT560" s="4"/>
      <c r="AU560" s="4"/>
      <c r="AV560" s="3"/>
      <c r="AW560" s="3"/>
      <c r="AX560" s="3"/>
      <c r="AY560" s="3"/>
      <c r="AZ560" s="3"/>
      <c r="BA560" s="3"/>
      <c r="BC560" s="33"/>
      <c r="BD560" s="33"/>
    </row>
    <row r="561" spans="1:56" s="2" customFormat="1" ht="15.9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4"/>
      <c r="AS561" s="4"/>
      <c r="AT561" s="4"/>
      <c r="AU561" s="4"/>
      <c r="AV561" s="3"/>
      <c r="AW561" s="3"/>
      <c r="AX561" s="3"/>
      <c r="AY561" s="3"/>
      <c r="AZ561" s="3"/>
      <c r="BA561" s="3"/>
      <c r="BC561" s="33"/>
      <c r="BD561" s="33"/>
    </row>
    <row r="562" spans="1:56" s="2" customFormat="1" ht="15.9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4"/>
      <c r="AS562" s="4"/>
      <c r="AT562" s="4"/>
      <c r="AU562" s="4"/>
      <c r="AV562" s="3"/>
      <c r="AW562" s="3"/>
      <c r="AX562" s="3"/>
      <c r="AY562" s="3"/>
      <c r="AZ562" s="3"/>
      <c r="BA562" s="3"/>
      <c r="BC562" s="33"/>
      <c r="BD562" s="33"/>
    </row>
    <row r="563" spans="1:56" s="2" customFormat="1" ht="15.9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4"/>
      <c r="AS563" s="4"/>
      <c r="AT563" s="4"/>
      <c r="AU563" s="4"/>
      <c r="AV563" s="3"/>
      <c r="AW563" s="3"/>
      <c r="AX563" s="3"/>
      <c r="AY563" s="3"/>
      <c r="AZ563" s="3"/>
      <c r="BA563" s="3"/>
      <c r="BC563" s="33"/>
      <c r="BD563" s="33"/>
    </row>
    <row r="564" spans="1:56" s="2" customFormat="1" ht="15.9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4"/>
      <c r="AS564" s="4"/>
      <c r="AT564" s="4"/>
      <c r="AU564" s="4"/>
      <c r="AV564" s="3"/>
      <c r="AW564" s="3"/>
      <c r="AX564" s="3"/>
      <c r="AY564" s="3"/>
      <c r="AZ564" s="3"/>
      <c r="BA564" s="3"/>
      <c r="BC564" s="33"/>
      <c r="BD564" s="33"/>
    </row>
    <row r="565" spans="1:56" s="2" customFormat="1" ht="15.9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4"/>
      <c r="AS565" s="4"/>
      <c r="AT565" s="4"/>
      <c r="AU565" s="4"/>
      <c r="AV565" s="3"/>
      <c r="AW565" s="3"/>
      <c r="AX565" s="3"/>
      <c r="AY565" s="3"/>
      <c r="AZ565" s="3"/>
      <c r="BA565" s="3"/>
      <c r="BC565" s="33"/>
      <c r="BD565" s="33"/>
    </row>
    <row r="566" spans="1:56" s="2" customFormat="1" ht="15.9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4"/>
      <c r="AS566" s="4"/>
      <c r="AT566" s="4"/>
      <c r="AU566" s="4"/>
      <c r="AV566" s="3"/>
      <c r="AW566" s="3"/>
      <c r="AX566" s="3"/>
      <c r="AY566" s="3"/>
      <c r="AZ566" s="3"/>
      <c r="BA566" s="3"/>
      <c r="BC566" s="33"/>
      <c r="BD566" s="33"/>
    </row>
    <row r="567" spans="1:56" s="2" customFormat="1" ht="15.9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4"/>
      <c r="AS567" s="4"/>
      <c r="AT567" s="4"/>
      <c r="AU567" s="4"/>
      <c r="AV567" s="3"/>
      <c r="AW567" s="3"/>
      <c r="AX567" s="3"/>
      <c r="AY567" s="3"/>
      <c r="AZ567" s="3"/>
      <c r="BA567" s="3"/>
      <c r="BC567" s="33"/>
      <c r="BD567" s="33"/>
    </row>
    <row r="568" spans="1:56" s="2" customFormat="1" ht="15.9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4"/>
      <c r="AS568" s="4"/>
      <c r="AT568" s="4"/>
      <c r="AU568" s="4"/>
      <c r="AV568" s="3"/>
      <c r="AW568" s="3"/>
      <c r="AX568" s="3"/>
      <c r="AY568" s="3"/>
      <c r="AZ568" s="3"/>
      <c r="BA568" s="3"/>
      <c r="BC568" s="33"/>
      <c r="BD568" s="33"/>
    </row>
    <row r="569" spans="1:56" s="2" customFormat="1" ht="15.9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4"/>
      <c r="AS569" s="4"/>
      <c r="AT569" s="4"/>
      <c r="AU569" s="4"/>
      <c r="AV569" s="3"/>
      <c r="AW569" s="3"/>
      <c r="AX569" s="3"/>
      <c r="AY569" s="3"/>
      <c r="AZ569" s="3"/>
      <c r="BA569" s="3"/>
      <c r="BC569" s="33"/>
      <c r="BD569" s="33"/>
    </row>
    <row r="570" spans="1:56" s="2" customFormat="1" ht="15.9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4"/>
      <c r="AS570" s="4"/>
      <c r="AT570" s="4"/>
      <c r="AU570" s="4"/>
      <c r="AV570" s="3"/>
      <c r="AW570" s="3"/>
      <c r="AX570" s="3"/>
      <c r="AY570" s="3"/>
      <c r="AZ570" s="3"/>
      <c r="BA570" s="3"/>
      <c r="BC570" s="33"/>
      <c r="BD570" s="33"/>
    </row>
    <row r="571" spans="1:56" s="2" customFormat="1" ht="15.9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4"/>
      <c r="AS571" s="4"/>
      <c r="AT571" s="4"/>
      <c r="AU571" s="4"/>
      <c r="AV571" s="3"/>
      <c r="AW571" s="3"/>
      <c r="AX571" s="3"/>
      <c r="AY571" s="3"/>
      <c r="AZ571" s="3"/>
      <c r="BA571" s="3"/>
      <c r="BC571" s="33"/>
      <c r="BD571" s="33"/>
    </row>
    <row r="572" spans="1:56" s="2" customFormat="1" ht="15.9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4"/>
      <c r="AS572" s="4"/>
      <c r="AT572" s="4"/>
      <c r="AU572" s="4"/>
      <c r="AV572" s="3"/>
      <c r="AW572" s="3"/>
      <c r="AX572" s="3"/>
      <c r="AY572" s="3"/>
      <c r="AZ572" s="3"/>
      <c r="BA572" s="3"/>
      <c r="BC572" s="33"/>
      <c r="BD572" s="33"/>
    </row>
    <row r="573" spans="1:56" s="2" customFormat="1" ht="15.9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4"/>
      <c r="AS573" s="4"/>
      <c r="AT573" s="4"/>
      <c r="AU573" s="4"/>
      <c r="AV573" s="3"/>
      <c r="AW573" s="3"/>
      <c r="AX573" s="3"/>
      <c r="AY573" s="3"/>
      <c r="AZ573" s="3"/>
      <c r="BA573" s="3"/>
      <c r="BC573" s="33"/>
      <c r="BD573" s="33"/>
    </row>
    <row r="574" spans="1:56" s="2" customFormat="1" ht="15.9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4"/>
      <c r="AS574" s="4"/>
      <c r="AT574" s="4"/>
      <c r="AU574" s="4"/>
      <c r="AV574" s="3"/>
      <c r="AW574" s="3"/>
      <c r="AX574" s="3"/>
      <c r="AY574" s="3"/>
      <c r="AZ574" s="3"/>
      <c r="BA574" s="3"/>
      <c r="BC574" s="33"/>
      <c r="BD574" s="33"/>
    </row>
    <row r="575" spans="1:56" s="2" customFormat="1" ht="15.9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4"/>
      <c r="AS575" s="4"/>
      <c r="AT575" s="4"/>
      <c r="AU575" s="4"/>
      <c r="AV575" s="3"/>
      <c r="AW575" s="3"/>
      <c r="AX575" s="3"/>
      <c r="AY575" s="3"/>
      <c r="AZ575" s="3"/>
      <c r="BA575" s="3"/>
      <c r="BC575" s="33"/>
      <c r="BD575" s="33"/>
    </row>
    <row r="576" spans="1:56" s="2" customFormat="1" ht="15.9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4"/>
      <c r="AS576" s="4"/>
      <c r="AT576" s="4"/>
      <c r="AU576" s="4"/>
      <c r="AV576" s="3"/>
      <c r="AW576" s="3"/>
      <c r="AX576" s="3"/>
      <c r="AY576" s="3"/>
      <c r="AZ576" s="3"/>
      <c r="BA576" s="3"/>
      <c r="BC576" s="33"/>
      <c r="BD576" s="33"/>
    </row>
    <row r="577" spans="1:56" s="2" customFormat="1" ht="15.9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4"/>
      <c r="AS577" s="4"/>
      <c r="AT577" s="4"/>
      <c r="AU577" s="4"/>
      <c r="AV577" s="3"/>
      <c r="AW577" s="3"/>
      <c r="AX577" s="3"/>
      <c r="AY577" s="3"/>
      <c r="AZ577" s="3"/>
      <c r="BA577" s="3"/>
      <c r="BC577" s="33"/>
      <c r="BD577" s="33"/>
    </row>
    <row r="578" spans="1:56" s="2" customFormat="1" ht="15.9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4"/>
      <c r="AS578" s="4"/>
      <c r="AT578" s="4"/>
      <c r="AU578" s="4"/>
      <c r="AV578" s="3"/>
      <c r="AW578" s="3"/>
      <c r="AX578" s="3"/>
      <c r="AY578" s="3"/>
      <c r="AZ578" s="3"/>
      <c r="BA578" s="3"/>
      <c r="BC578" s="33"/>
      <c r="BD578" s="33"/>
    </row>
    <row r="579" spans="1:56" s="2" customFormat="1" ht="15.9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4"/>
      <c r="AS579" s="4"/>
      <c r="AT579" s="4"/>
      <c r="AU579" s="4"/>
      <c r="AV579" s="3"/>
      <c r="AW579" s="3"/>
      <c r="AX579" s="3"/>
      <c r="AY579" s="3"/>
      <c r="AZ579" s="3"/>
      <c r="BA579" s="3"/>
      <c r="BC579" s="33"/>
      <c r="BD579" s="33"/>
    </row>
    <row r="580" spans="1:56" s="2" customFormat="1" ht="15.9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4"/>
      <c r="AS580" s="4"/>
      <c r="AT580" s="4"/>
      <c r="AU580" s="4"/>
      <c r="AV580" s="3"/>
      <c r="AW580" s="3"/>
      <c r="AX580" s="3"/>
      <c r="AY580" s="3"/>
      <c r="AZ580" s="3"/>
      <c r="BA580" s="3"/>
      <c r="BC580" s="33"/>
      <c r="BD580" s="33"/>
    </row>
    <row r="581" spans="1:56" s="2" customFormat="1" ht="15.9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4"/>
      <c r="AS581" s="4"/>
      <c r="AT581" s="4"/>
      <c r="AU581" s="4"/>
      <c r="AV581" s="3"/>
      <c r="AW581" s="3"/>
      <c r="AX581" s="3"/>
      <c r="AY581" s="3"/>
      <c r="AZ581" s="3"/>
      <c r="BA581" s="3"/>
      <c r="BC581" s="33"/>
      <c r="BD581" s="33"/>
    </row>
    <row r="582" spans="1:56" s="2" customFormat="1" ht="15.9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4"/>
      <c r="AS582" s="4"/>
      <c r="AT582" s="4"/>
      <c r="AU582" s="4"/>
      <c r="AV582" s="3"/>
      <c r="AW582" s="3"/>
      <c r="AX582" s="3"/>
      <c r="AY582" s="3"/>
      <c r="AZ582" s="3"/>
      <c r="BA582" s="3"/>
      <c r="BC582" s="33"/>
      <c r="BD582" s="33"/>
    </row>
    <row r="583" spans="1:56" s="2" customFormat="1" ht="15.9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4"/>
      <c r="AS583" s="4"/>
      <c r="AT583" s="4"/>
      <c r="AU583" s="4"/>
      <c r="AV583" s="3"/>
      <c r="AW583" s="3"/>
      <c r="AX583" s="3"/>
      <c r="AY583" s="3"/>
      <c r="AZ583" s="3"/>
      <c r="BA583" s="3"/>
      <c r="BC583" s="33"/>
      <c r="BD583" s="33"/>
    </row>
    <row r="584" spans="1:56" s="2" customFormat="1" ht="15.9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4"/>
      <c r="AS584" s="4"/>
      <c r="AT584" s="4"/>
      <c r="AU584" s="4"/>
      <c r="AV584" s="3"/>
      <c r="AW584" s="3"/>
      <c r="AX584" s="3"/>
      <c r="AY584" s="3"/>
      <c r="AZ584" s="3"/>
      <c r="BA584" s="3"/>
      <c r="BC584" s="33"/>
      <c r="BD584" s="33"/>
    </row>
    <row r="585" spans="1:56" s="2" customFormat="1" ht="15.9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4"/>
      <c r="AS585" s="4"/>
      <c r="AT585" s="4"/>
      <c r="AU585" s="4"/>
      <c r="AV585" s="3"/>
      <c r="AW585" s="3"/>
      <c r="AX585" s="3"/>
      <c r="AY585" s="3"/>
      <c r="AZ585" s="3"/>
      <c r="BA585" s="3"/>
      <c r="BC585" s="33"/>
      <c r="BD585" s="33"/>
    </row>
    <row r="586" spans="1:56" s="2" customFormat="1" ht="15.9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4"/>
      <c r="AS586" s="4"/>
      <c r="AT586" s="4"/>
      <c r="AU586" s="4"/>
      <c r="AV586" s="3"/>
      <c r="AW586" s="3"/>
      <c r="AX586" s="3"/>
      <c r="AY586" s="3"/>
      <c r="AZ586" s="3"/>
      <c r="BA586" s="3"/>
      <c r="BC586" s="33"/>
      <c r="BD586" s="33"/>
    </row>
    <row r="587" spans="1:56" s="2" customFormat="1" ht="15.9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4"/>
      <c r="AS587" s="4"/>
      <c r="AT587" s="4"/>
      <c r="AU587" s="4"/>
      <c r="AV587" s="3"/>
      <c r="AW587" s="3"/>
      <c r="AX587" s="3"/>
      <c r="AY587" s="3"/>
      <c r="AZ587" s="3"/>
      <c r="BA587" s="3"/>
      <c r="BC587" s="33"/>
      <c r="BD587" s="33"/>
    </row>
    <row r="588" spans="1:56" s="2" customFormat="1" ht="15.9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4"/>
      <c r="AS588" s="4"/>
      <c r="AT588" s="4"/>
      <c r="AU588" s="4"/>
      <c r="AV588" s="3"/>
      <c r="AW588" s="3"/>
      <c r="AX588" s="3"/>
      <c r="AY588" s="3"/>
      <c r="AZ588" s="3"/>
      <c r="BA588" s="3"/>
      <c r="BC588" s="33"/>
      <c r="BD588" s="33"/>
    </row>
    <row r="589" spans="1:56" s="2" customFormat="1" ht="15.9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4"/>
      <c r="AS589" s="4"/>
      <c r="AT589" s="4"/>
      <c r="AU589" s="4"/>
      <c r="AV589" s="3"/>
      <c r="AW589" s="3"/>
      <c r="AX589" s="3"/>
      <c r="AY589" s="3"/>
      <c r="AZ589" s="3"/>
      <c r="BA589" s="3"/>
      <c r="BC589" s="33"/>
      <c r="BD589" s="33"/>
    </row>
    <row r="590" spans="1:56" s="2" customFormat="1" ht="15.9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4"/>
      <c r="AS590" s="4"/>
      <c r="AT590" s="4"/>
      <c r="AU590" s="4"/>
      <c r="AV590" s="3"/>
      <c r="AW590" s="3"/>
      <c r="AX590" s="3"/>
      <c r="AY590" s="3"/>
      <c r="AZ590" s="3"/>
      <c r="BA590" s="3"/>
      <c r="BC590" s="33"/>
      <c r="BD590" s="33"/>
    </row>
    <row r="591" spans="1:56" s="2" customFormat="1" ht="15.9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4"/>
      <c r="AS591" s="4"/>
      <c r="AT591" s="4"/>
      <c r="AU591" s="4"/>
      <c r="AV591" s="3"/>
      <c r="AW591" s="3"/>
      <c r="AX591" s="3"/>
      <c r="AY591" s="3"/>
      <c r="AZ591" s="3"/>
      <c r="BA591" s="3"/>
      <c r="BC591" s="33"/>
      <c r="BD591" s="33"/>
    </row>
    <row r="592" spans="1:56" s="2" customFormat="1" ht="15.9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4"/>
      <c r="AS592" s="4"/>
      <c r="AT592" s="4"/>
      <c r="AU592" s="4"/>
      <c r="AV592" s="3"/>
      <c r="AW592" s="3"/>
      <c r="AX592" s="3"/>
      <c r="AY592" s="3"/>
      <c r="AZ592" s="3"/>
      <c r="BA592" s="3"/>
      <c r="BC592" s="33"/>
      <c r="BD592" s="33"/>
    </row>
    <row r="593" spans="1:56" s="2" customFormat="1" ht="15.9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4"/>
      <c r="AS593" s="4"/>
      <c r="AT593" s="4"/>
      <c r="AU593" s="4"/>
      <c r="AV593" s="3"/>
      <c r="AW593" s="3"/>
      <c r="AX593" s="3"/>
      <c r="AY593" s="3"/>
      <c r="AZ593" s="3"/>
      <c r="BA593" s="3"/>
      <c r="BC593" s="33"/>
      <c r="BD593" s="33"/>
    </row>
    <row r="594" spans="1:56" s="2" customFormat="1" ht="15.9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4"/>
      <c r="AS594" s="4"/>
      <c r="AT594" s="4"/>
      <c r="AU594" s="4"/>
      <c r="AV594" s="3"/>
      <c r="AW594" s="3"/>
      <c r="AX594" s="3"/>
      <c r="AY594" s="3"/>
      <c r="AZ594" s="3"/>
      <c r="BA594" s="3"/>
      <c r="BC594" s="33"/>
      <c r="BD594" s="33"/>
    </row>
    <row r="595" spans="1:56" s="2" customFormat="1" ht="15.9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4"/>
      <c r="AS595" s="4"/>
      <c r="AT595" s="4"/>
      <c r="AU595" s="4"/>
      <c r="AV595" s="3"/>
      <c r="AW595" s="3"/>
      <c r="AX595" s="3"/>
      <c r="AY595" s="3"/>
      <c r="AZ595" s="3"/>
      <c r="BA595" s="3"/>
      <c r="BC595" s="33"/>
      <c r="BD595" s="33"/>
    </row>
    <row r="596" spans="1:56" s="2" customFormat="1" ht="15.9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4"/>
      <c r="AS596" s="4"/>
      <c r="AT596" s="4"/>
      <c r="AU596" s="4"/>
      <c r="AV596" s="3"/>
      <c r="AW596" s="3"/>
      <c r="AX596" s="3"/>
      <c r="AY596" s="3"/>
      <c r="AZ596" s="3"/>
      <c r="BA596" s="3"/>
      <c r="BC596" s="33"/>
      <c r="BD596" s="33"/>
    </row>
    <row r="597" spans="1:56" s="2" customFormat="1" ht="15.9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4"/>
      <c r="AS597" s="4"/>
      <c r="AT597" s="4"/>
      <c r="AU597" s="4"/>
      <c r="AV597" s="3"/>
      <c r="AW597" s="3"/>
      <c r="AX597" s="3"/>
      <c r="AY597" s="3"/>
      <c r="AZ597" s="3"/>
      <c r="BA597" s="3"/>
      <c r="BC597" s="33"/>
      <c r="BD597" s="33"/>
    </row>
    <row r="598" spans="1:56" s="2" customFormat="1" ht="15.9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4"/>
      <c r="AS598" s="4"/>
      <c r="AT598" s="4"/>
      <c r="AU598" s="4"/>
      <c r="AV598" s="3"/>
      <c r="AW598" s="3"/>
      <c r="AX598" s="3"/>
      <c r="AY598" s="3"/>
      <c r="AZ598" s="3"/>
      <c r="BA598" s="3"/>
      <c r="BC598" s="33"/>
      <c r="BD598" s="33"/>
    </row>
    <row r="599" spans="1:56" s="2" customFormat="1" ht="15.9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4"/>
      <c r="AS599" s="4"/>
      <c r="AT599" s="4"/>
      <c r="AU599" s="4"/>
      <c r="AV599" s="3"/>
      <c r="AW599" s="3"/>
      <c r="AX599" s="3"/>
      <c r="AY599" s="3"/>
      <c r="AZ599" s="3"/>
      <c r="BA599" s="3"/>
      <c r="BC599" s="33"/>
      <c r="BD599" s="33"/>
    </row>
    <row r="600" spans="1:56" s="2" customFormat="1" ht="15.9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4"/>
      <c r="AS600" s="4"/>
      <c r="AT600" s="4"/>
      <c r="AU600" s="4"/>
      <c r="AV600" s="3"/>
      <c r="AW600" s="3"/>
      <c r="AX600" s="3"/>
      <c r="AY600" s="3"/>
      <c r="AZ600" s="3"/>
      <c r="BA600" s="3"/>
      <c r="BC600" s="33"/>
      <c r="BD600" s="33"/>
    </row>
    <row r="601" spans="1:56" s="2" customFormat="1" ht="15.9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4"/>
      <c r="AS601" s="4"/>
      <c r="AT601" s="4"/>
      <c r="AU601" s="4"/>
      <c r="AV601" s="3"/>
      <c r="AW601" s="3"/>
      <c r="AX601" s="3"/>
      <c r="AY601" s="3"/>
      <c r="AZ601" s="3"/>
      <c r="BA601" s="3"/>
      <c r="BC601" s="33"/>
      <c r="BD601" s="33"/>
    </row>
    <row r="602" spans="1:56" s="2" customFormat="1" ht="15.9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4"/>
      <c r="AS602" s="4"/>
      <c r="AT602" s="4"/>
      <c r="AU602" s="4"/>
      <c r="AV602" s="3"/>
      <c r="AW602" s="3"/>
      <c r="AX602" s="3"/>
      <c r="AY602" s="3"/>
      <c r="AZ602" s="3"/>
      <c r="BA602" s="3"/>
      <c r="BC602" s="33"/>
      <c r="BD602" s="33"/>
    </row>
    <row r="603" spans="1:56" s="2" customFormat="1" ht="15.9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4"/>
      <c r="AS603" s="4"/>
      <c r="AT603" s="4"/>
      <c r="AU603" s="4"/>
      <c r="AV603" s="3"/>
      <c r="AW603" s="3"/>
      <c r="AX603" s="3"/>
      <c r="AY603" s="3"/>
      <c r="AZ603" s="3"/>
      <c r="BA603" s="3"/>
      <c r="BC603" s="33"/>
      <c r="BD603" s="33"/>
    </row>
    <row r="604" spans="1:56" s="2" customFormat="1" ht="15.9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4"/>
      <c r="AS604" s="4"/>
      <c r="AT604" s="4"/>
      <c r="AU604" s="4"/>
      <c r="AV604" s="3"/>
      <c r="AW604" s="3"/>
      <c r="AX604" s="3"/>
      <c r="AY604" s="3"/>
      <c r="AZ604" s="3"/>
      <c r="BA604" s="3"/>
      <c r="BC604" s="33"/>
      <c r="BD604" s="33"/>
    </row>
    <row r="605" spans="1:56" s="2" customFormat="1" ht="15.9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4"/>
      <c r="AS605" s="4"/>
      <c r="AT605" s="4"/>
      <c r="AU605" s="4"/>
      <c r="AV605" s="3"/>
      <c r="AW605" s="3"/>
      <c r="AX605" s="3"/>
      <c r="AY605" s="3"/>
      <c r="AZ605" s="3"/>
      <c r="BA605" s="3"/>
      <c r="BC605" s="33"/>
      <c r="BD605" s="33"/>
    </row>
    <row r="606" spans="1:56" s="2" customFormat="1" ht="15.9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4"/>
      <c r="AS606" s="4"/>
      <c r="AT606" s="4"/>
      <c r="AU606" s="4"/>
      <c r="AV606" s="3"/>
      <c r="AW606" s="3"/>
      <c r="AX606" s="3"/>
      <c r="AY606" s="3"/>
      <c r="AZ606" s="3"/>
      <c r="BA606" s="3"/>
      <c r="BC606" s="33"/>
      <c r="BD606" s="33"/>
    </row>
    <row r="607" spans="1:56" s="2" customFormat="1" ht="15.9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4"/>
      <c r="AS607" s="4"/>
      <c r="AT607" s="4"/>
      <c r="AU607" s="4"/>
      <c r="AV607" s="3"/>
      <c r="AW607" s="3"/>
      <c r="AX607" s="3"/>
      <c r="AY607" s="3"/>
      <c r="AZ607" s="3"/>
      <c r="BA607" s="3"/>
      <c r="BC607" s="33"/>
      <c r="BD607" s="33"/>
    </row>
    <row r="608" spans="1:56" s="2" customFormat="1" ht="15.9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4"/>
      <c r="AS608" s="4"/>
      <c r="AT608" s="4"/>
      <c r="AU608" s="4"/>
      <c r="AV608" s="3"/>
      <c r="AW608" s="3"/>
      <c r="AX608" s="3"/>
      <c r="AY608" s="3"/>
      <c r="AZ608" s="3"/>
      <c r="BA608" s="3"/>
      <c r="BC608" s="33"/>
      <c r="BD608" s="33"/>
    </row>
    <row r="609" spans="1:56" s="2" customFormat="1" ht="15.9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4"/>
      <c r="AS609" s="4"/>
      <c r="AT609" s="4"/>
      <c r="AU609" s="4"/>
      <c r="AV609" s="3"/>
      <c r="AW609" s="3"/>
      <c r="AX609" s="3"/>
      <c r="AY609" s="3"/>
      <c r="AZ609" s="3"/>
      <c r="BA609" s="3"/>
      <c r="BC609" s="33"/>
      <c r="BD609" s="33"/>
    </row>
    <row r="610" spans="1:56" s="2" customFormat="1" ht="15.9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4"/>
      <c r="AS610" s="4"/>
      <c r="AT610" s="4"/>
      <c r="AU610" s="4"/>
      <c r="AV610" s="3"/>
      <c r="AW610" s="3"/>
      <c r="AX610" s="3"/>
      <c r="AY610" s="3"/>
      <c r="AZ610" s="3"/>
      <c r="BA610" s="3"/>
      <c r="BC610" s="33"/>
      <c r="BD610" s="33"/>
    </row>
    <row r="611" spans="1:56" s="2" customFormat="1" ht="15.9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4"/>
      <c r="AS611" s="4"/>
      <c r="AT611" s="4"/>
      <c r="AU611" s="4"/>
      <c r="AV611" s="3"/>
      <c r="AW611" s="3"/>
      <c r="AX611" s="3"/>
      <c r="AY611" s="3"/>
      <c r="AZ611" s="3"/>
      <c r="BA611" s="3"/>
      <c r="BC611" s="33"/>
      <c r="BD611" s="33"/>
    </row>
    <row r="612" spans="1:56" s="2" customFormat="1" ht="15.9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4"/>
      <c r="AS612" s="4"/>
      <c r="AT612" s="4"/>
      <c r="AU612" s="4"/>
      <c r="AV612" s="3"/>
      <c r="AW612" s="3"/>
      <c r="AX612" s="3"/>
      <c r="AY612" s="3"/>
      <c r="AZ612" s="3"/>
      <c r="BA612" s="3"/>
      <c r="BC612" s="33"/>
      <c r="BD612" s="33"/>
    </row>
    <row r="613" spans="1:56" s="2" customFormat="1" ht="15.9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4"/>
      <c r="AS613" s="4"/>
      <c r="AT613" s="4"/>
      <c r="AU613" s="4"/>
      <c r="AV613" s="3"/>
      <c r="AW613" s="3"/>
      <c r="AX613" s="3"/>
      <c r="AY613" s="3"/>
      <c r="AZ613" s="3"/>
      <c r="BA613" s="3"/>
      <c r="BC613" s="33"/>
      <c r="BD613" s="33"/>
    </row>
    <row r="614" spans="1:56" s="2" customFormat="1" ht="15.9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4"/>
      <c r="AS614" s="4"/>
      <c r="AT614" s="4"/>
      <c r="AU614" s="4"/>
      <c r="AV614" s="3"/>
      <c r="AW614" s="3"/>
      <c r="AX614" s="3"/>
      <c r="AY614" s="3"/>
      <c r="AZ614" s="3"/>
      <c r="BA614" s="3"/>
      <c r="BC614" s="33"/>
      <c r="BD614" s="33"/>
    </row>
    <row r="615" spans="1:56" s="2" customFormat="1" ht="15.9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4"/>
      <c r="AS615" s="4"/>
      <c r="AT615" s="4"/>
      <c r="AU615" s="4"/>
      <c r="AV615" s="3"/>
      <c r="AW615" s="3"/>
      <c r="AX615" s="3"/>
      <c r="AY615" s="3"/>
      <c r="AZ615" s="3"/>
      <c r="BA615" s="3"/>
      <c r="BC615" s="33"/>
      <c r="BD615" s="33"/>
    </row>
    <row r="616" spans="1:56" s="2" customFormat="1" ht="15.9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4"/>
      <c r="AS616" s="4"/>
      <c r="AT616" s="4"/>
      <c r="AU616" s="4"/>
      <c r="AV616" s="3"/>
      <c r="AW616" s="3"/>
      <c r="AX616" s="3"/>
      <c r="AY616" s="3"/>
      <c r="AZ616" s="3"/>
      <c r="BA616" s="3"/>
      <c r="BC616" s="33"/>
      <c r="BD616" s="33"/>
    </row>
    <row r="617" spans="1:56" s="2" customFormat="1" ht="15.9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4"/>
      <c r="AS617" s="4"/>
      <c r="AT617" s="4"/>
      <c r="AU617" s="4"/>
      <c r="AV617" s="3"/>
      <c r="AW617" s="3"/>
      <c r="AX617" s="3"/>
      <c r="AY617" s="3"/>
      <c r="AZ617" s="3"/>
      <c r="BA617" s="3"/>
      <c r="BC617" s="33"/>
      <c r="BD617" s="33"/>
    </row>
    <row r="618" spans="1:56" s="2" customFormat="1" ht="15.9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4"/>
      <c r="AS618" s="4"/>
      <c r="AT618" s="4"/>
      <c r="AU618" s="4"/>
      <c r="AV618" s="3"/>
      <c r="AW618" s="3"/>
      <c r="AX618" s="3"/>
      <c r="AY618" s="3"/>
      <c r="AZ618" s="3"/>
      <c r="BA618" s="3"/>
      <c r="BC618" s="33"/>
      <c r="BD618" s="33"/>
    </row>
    <row r="619" spans="1:56" s="2" customFormat="1" ht="15.9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4"/>
      <c r="AS619" s="4"/>
      <c r="AT619" s="4"/>
      <c r="AU619" s="4"/>
      <c r="AV619" s="3"/>
      <c r="AW619" s="3"/>
      <c r="AX619" s="3"/>
      <c r="AY619" s="3"/>
      <c r="AZ619" s="3"/>
      <c r="BA619" s="3"/>
      <c r="BC619" s="33"/>
      <c r="BD619" s="33"/>
    </row>
    <row r="620" spans="1:56" s="2" customFormat="1" ht="15.9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4"/>
      <c r="AS620" s="4"/>
      <c r="AT620" s="4"/>
      <c r="AU620" s="4"/>
      <c r="AV620" s="3"/>
      <c r="AW620" s="3"/>
      <c r="AX620" s="3"/>
      <c r="AY620" s="3"/>
      <c r="AZ620" s="3"/>
      <c r="BA620" s="3"/>
      <c r="BC620" s="33"/>
      <c r="BD620" s="33"/>
    </row>
    <row r="621" spans="1:56" s="2" customFormat="1" ht="15.9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4"/>
      <c r="AS621" s="4"/>
      <c r="AT621" s="4"/>
      <c r="AU621" s="4"/>
      <c r="AV621" s="3"/>
      <c r="AW621" s="3"/>
      <c r="AX621" s="3"/>
      <c r="AY621" s="3"/>
      <c r="AZ621" s="3"/>
      <c r="BA621" s="3"/>
      <c r="BC621" s="33"/>
      <c r="BD621" s="33"/>
    </row>
    <row r="622" spans="1:56" s="2" customFormat="1" ht="15.9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4"/>
      <c r="AS622" s="4"/>
      <c r="AT622" s="4"/>
      <c r="AU622" s="4"/>
      <c r="AV622" s="3"/>
      <c r="AW622" s="3"/>
      <c r="AX622" s="3"/>
      <c r="AY622" s="3"/>
      <c r="AZ622" s="3"/>
      <c r="BA622" s="3"/>
      <c r="BC622" s="33"/>
      <c r="BD622" s="33"/>
    </row>
    <row r="623" spans="1:56" s="2" customFormat="1" ht="15.9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4"/>
      <c r="AS623" s="4"/>
      <c r="AT623" s="4"/>
      <c r="AU623" s="4"/>
      <c r="AV623" s="3"/>
      <c r="AW623" s="3"/>
      <c r="AX623" s="3"/>
      <c r="AY623" s="3"/>
      <c r="AZ623" s="3"/>
      <c r="BA623" s="3"/>
      <c r="BC623" s="33"/>
      <c r="BD623" s="33"/>
    </row>
    <row r="624" spans="1:56" s="2" customFormat="1" ht="15.9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4"/>
      <c r="AS624" s="4"/>
      <c r="AT624" s="4"/>
      <c r="AU624" s="4"/>
      <c r="AV624" s="3"/>
      <c r="AW624" s="3"/>
      <c r="AX624" s="3"/>
      <c r="AY624" s="3"/>
      <c r="AZ624" s="3"/>
      <c r="BA624" s="3"/>
      <c r="BC624" s="33"/>
      <c r="BD624" s="33"/>
    </row>
    <row r="625" spans="1:56" s="2" customFormat="1" ht="15.9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4"/>
      <c r="AS625" s="4"/>
      <c r="AT625" s="4"/>
      <c r="AU625" s="4"/>
      <c r="AV625" s="3"/>
      <c r="AW625" s="3"/>
      <c r="AX625" s="3"/>
      <c r="AY625" s="3"/>
      <c r="AZ625" s="3"/>
      <c r="BA625" s="3"/>
      <c r="BC625" s="33"/>
      <c r="BD625" s="33"/>
    </row>
    <row r="626" spans="1:56" s="2" customFormat="1" ht="15.9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4"/>
      <c r="AS626" s="4"/>
      <c r="AT626" s="4"/>
      <c r="AU626" s="4"/>
      <c r="AV626" s="3"/>
      <c r="AW626" s="3"/>
      <c r="AX626" s="3"/>
      <c r="AY626" s="3"/>
      <c r="AZ626" s="3"/>
      <c r="BA626" s="3"/>
      <c r="BC626" s="33"/>
      <c r="BD626" s="33"/>
    </row>
    <row r="627" spans="1:56" s="2" customFormat="1" ht="15.9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4"/>
      <c r="AS627" s="4"/>
      <c r="AT627" s="4"/>
      <c r="AU627" s="4"/>
      <c r="AV627" s="3"/>
      <c r="AW627" s="3"/>
      <c r="AX627" s="3"/>
      <c r="AY627" s="3"/>
      <c r="AZ627" s="3"/>
      <c r="BA627" s="3"/>
      <c r="BC627" s="33"/>
      <c r="BD627" s="33"/>
    </row>
    <row r="628" spans="1:56" s="2" customFormat="1" ht="15.9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4"/>
      <c r="AS628" s="4"/>
      <c r="AT628" s="4"/>
      <c r="AU628" s="4"/>
      <c r="AV628" s="3"/>
      <c r="AW628" s="3"/>
      <c r="AX628" s="3"/>
      <c r="AY628" s="3"/>
      <c r="AZ628" s="3"/>
      <c r="BA628" s="3"/>
      <c r="BC628" s="33"/>
      <c r="BD628" s="33"/>
    </row>
    <row r="629" spans="1:56" s="2" customFormat="1" ht="15.9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4"/>
      <c r="AS629" s="4"/>
      <c r="AT629" s="4"/>
      <c r="AU629" s="4"/>
      <c r="AV629" s="3"/>
      <c r="AW629" s="3"/>
      <c r="AX629" s="3"/>
      <c r="AY629" s="3"/>
      <c r="AZ629" s="3"/>
      <c r="BA629" s="3"/>
      <c r="BC629" s="33"/>
      <c r="BD629" s="33"/>
    </row>
    <row r="630" spans="1:56" s="2" customFormat="1" ht="15.9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4"/>
      <c r="AS630" s="4"/>
      <c r="AT630" s="4"/>
      <c r="AU630" s="4"/>
      <c r="AV630" s="3"/>
      <c r="AW630" s="3"/>
      <c r="AX630" s="3"/>
      <c r="AY630" s="3"/>
      <c r="AZ630" s="3"/>
      <c r="BA630" s="3"/>
      <c r="BC630" s="33"/>
      <c r="BD630" s="33"/>
    </row>
    <row r="631" spans="1:56" s="2" customFormat="1" ht="15.9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4"/>
      <c r="AS631" s="4"/>
      <c r="AT631" s="4"/>
      <c r="AU631" s="4"/>
      <c r="AV631" s="3"/>
      <c r="AW631" s="3"/>
      <c r="AX631" s="3"/>
      <c r="AY631" s="3"/>
      <c r="AZ631" s="3"/>
      <c r="BA631" s="3"/>
      <c r="BC631" s="33"/>
      <c r="BD631" s="33"/>
    </row>
    <row r="632" spans="1:56" s="2" customFormat="1" ht="15.9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4"/>
      <c r="AS632" s="4"/>
      <c r="AT632" s="4"/>
      <c r="AU632" s="4"/>
      <c r="AV632" s="3"/>
      <c r="AW632" s="3"/>
      <c r="AX632" s="3"/>
      <c r="AY632" s="3"/>
      <c r="AZ632" s="3"/>
      <c r="BA632" s="3"/>
      <c r="BC632" s="33"/>
      <c r="BD632" s="33"/>
    </row>
    <row r="633" spans="1:56" s="2" customFormat="1" ht="15.9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4"/>
      <c r="AS633" s="4"/>
      <c r="AT633" s="4"/>
      <c r="AU633" s="4"/>
      <c r="AV633" s="3"/>
      <c r="AW633" s="3"/>
      <c r="AX633" s="3"/>
      <c r="AY633" s="3"/>
      <c r="AZ633" s="3"/>
      <c r="BA633" s="3"/>
      <c r="BC633" s="33"/>
      <c r="BD633" s="33"/>
    </row>
    <row r="634" spans="1:56" s="2" customFormat="1" ht="15.9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4"/>
      <c r="AS634" s="4"/>
      <c r="AT634" s="4"/>
      <c r="AU634" s="4"/>
      <c r="AV634" s="3"/>
      <c r="AW634" s="3"/>
      <c r="AX634" s="3"/>
      <c r="AY634" s="3"/>
      <c r="AZ634" s="3"/>
      <c r="BA634" s="3"/>
      <c r="BC634" s="33"/>
      <c r="BD634" s="33"/>
    </row>
    <row r="635" spans="1:56" s="2" customFormat="1" ht="15.9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4"/>
      <c r="AS635" s="4"/>
      <c r="AT635" s="4"/>
      <c r="AU635" s="4"/>
      <c r="AV635" s="3"/>
      <c r="AW635" s="3"/>
      <c r="AX635" s="3"/>
      <c r="AY635" s="3"/>
      <c r="AZ635" s="3"/>
      <c r="BA635" s="3"/>
      <c r="BC635" s="33"/>
      <c r="BD635" s="33"/>
    </row>
    <row r="636" spans="1:56" s="2" customFormat="1" ht="15.9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4"/>
      <c r="AS636" s="4"/>
      <c r="AT636" s="4"/>
      <c r="AU636" s="4"/>
      <c r="AV636" s="3"/>
      <c r="AW636" s="3"/>
      <c r="AX636" s="3"/>
      <c r="AY636" s="3"/>
      <c r="AZ636" s="3"/>
      <c r="BA636" s="3"/>
      <c r="BC636" s="33"/>
      <c r="BD636" s="33"/>
    </row>
    <row r="637" spans="1:56" s="2" customFormat="1" ht="15.9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4"/>
      <c r="AS637" s="4"/>
      <c r="AT637" s="4"/>
      <c r="AU637" s="4"/>
      <c r="AV637" s="3"/>
      <c r="AW637" s="3"/>
      <c r="AX637" s="3"/>
      <c r="AY637" s="3"/>
      <c r="AZ637" s="3"/>
      <c r="BA637" s="3"/>
      <c r="BC637" s="33"/>
      <c r="BD637" s="33"/>
    </row>
    <row r="638" spans="1:56" s="2" customFormat="1" ht="15.9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4"/>
      <c r="AS638" s="4"/>
      <c r="AT638" s="4"/>
      <c r="AU638" s="4"/>
      <c r="AV638" s="3"/>
      <c r="AW638" s="3"/>
      <c r="AX638" s="3"/>
      <c r="AY638" s="3"/>
      <c r="AZ638" s="3"/>
      <c r="BA638" s="3"/>
      <c r="BC638" s="33"/>
      <c r="BD638" s="33"/>
    </row>
    <row r="639" spans="1:56" s="2" customFormat="1" ht="15.9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4"/>
      <c r="AS639" s="4"/>
      <c r="AT639" s="4"/>
      <c r="AU639" s="4"/>
      <c r="AV639" s="3"/>
      <c r="AW639" s="3"/>
      <c r="AX639" s="3"/>
      <c r="AY639" s="3"/>
      <c r="AZ639" s="3"/>
      <c r="BA639" s="3"/>
      <c r="BC639" s="33"/>
      <c r="BD639" s="33"/>
    </row>
    <row r="640" spans="1:56" s="2" customFormat="1" ht="15.9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4"/>
      <c r="AS640" s="4"/>
      <c r="AT640" s="4"/>
      <c r="AU640" s="4"/>
      <c r="AV640" s="3"/>
      <c r="AW640" s="3"/>
      <c r="AX640" s="3"/>
      <c r="AY640" s="3"/>
      <c r="AZ640" s="3"/>
      <c r="BA640" s="3"/>
      <c r="BC640" s="33"/>
      <c r="BD640" s="33"/>
    </row>
    <row r="641" spans="1:56" s="2" customFormat="1" ht="15.9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4"/>
      <c r="AS641" s="4"/>
      <c r="AT641" s="4"/>
      <c r="AU641" s="4"/>
      <c r="AV641" s="3"/>
      <c r="AW641" s="3"/>
      <c r="AX641" s="3"/>
      <c r="AY641" s="3"/>
      <c r="AZ641" s="3"/>
      <c r="BA641" s="3"/>
      <c r="BC641" s="33"/>
      <c r="BD641" s="33"/>
    </row>
    <row r="642" spans="1:56" s="2" customFormat="1" ht="15.9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4"/>
      <c r="AS642" s="4"/>
      <c r="AT642" s="4"/>
      <c r="AU642" s="4"/>
      <c r="AV642" s="3"/>
      <c r="AW642" s="3"/>
      <c r="AX642" s="3"/>
      <c r="AY642" s="3"/>
      <c r="AZ642" s="3"/>
      <c r="BA642" s="3"/>
      <c r="BC642" s="33"/>
      <c r="BD642" s="33"/>
    </row>
    <row r="643" spans="1:56" s="2" customFormat="1" ht="15.9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4"/>
      <c r="AS643" s="4"/>
      <c r="AT643" s="4"/>
      <c r="AU643" s="4"/>
      <c r="AV643" s="3"/>
      <c r="AW643" s="3"/>
      <c r="AX643" s="3"/>
      <c r="AY643" s="3"/>
      <c r="AZ643" s="3"/>
      <c r="BA643" s="3"/>
      <c r="BC643" s="33"/>
      <c r="BD643" s="33"/>
    </row>
    <row r="644" spans="1:56" s="2" customFormat="1" ht="15.9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4"/>
      <c r="AS644" s="4"/>
      <c r="AT644" s="4"/>
      <c r="AU644" s="4"/>
      <c r="AV644" s="3"/>
      <c r="AW644" s="3"/>
      <c r="AX644" s="3"/>
      <c r="AY644" s="3"/>
      <c r="AZ644" s="3"/>
      <c r="BA644" s="3"/>
      <c r="BC644" s="33"/>
      <c r="BD644" s="33"/>
    </row>
    <row r="645" spans="1:56" s="2" customFormat="1" ht="15.9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4"/>
      <c r="AS645" s="4"/>
      <c r="AT645" s="4"/>
      <c r="AU645" s="4"/>
      <c r="AV645" s="3"/>
      <c r="AW645" s="3"/>
      <c r="AX645" s="3"/>
      <c r="AY645" s="3"/>
      <c r="AZ645" s="3"/>
      <c r="BA645" s="3"/>
      <c r="BC645" s="33"/>
      <c r="BD645" s="33"/>
    </row>
    <row r="646" spans="1:56" s="2" customFormat="1" ht="15.9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4"/>
      <c r="AS646" s="4"/>
      <c r="AT646" s="4"/>
      <c r="AU646" s="4"/>
      <c r="AV646" s="3"/>
      <c r="AW646" s="3"/>
      <c r="AX646" s="3"/>
      <c r="AY646" s="3"/>
      <c r="AZ646" s="3"/>
      <c r="BA646" s="3"/>
      <c r="BC646" s="33"/>
      <c r="BD646" s="33"/>
    </row>
    <row r="647" spans="1:56" s="2" customFormat="1" ht="15.9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4"/>
      <c r="AS647" s="4"/>
      <c r="AT647" s="4"/>
      <c r="AU647" s="4"/>
      <c r="AV647" s="3"/>
      <c r="AW647" s="3"/>
      <c r="AX647" s="3"/>
      <c r="AY647" s="3"/>
      <c r="AZ647" s="3"/>
      <c r="BA647" s="3"/>
      <c r="BC647" s="33"/>
      <c r="BD647" s="33"/>
    </row>
    <row r="648" spans="1:56" s="2" customFormat="1" ht="15.9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4"/>
      <c r="AS648" s="4"/>
      <c r="AT648" s="4"/>
      <c r="AU648" s="4"/>
      <c r="AV648" s="3"/>
      <c r="AW648" s="3"/>
      <c r="AX648" s="3"/>
      <c r="AY648" s="3"/>
      <c r="AZ648" s="3"/>
      <c r="BA648" s="3"/>
      <c r="BC648" s="33"/>
      <c r="BD648" s="33"/>
    </row>
    <row r="649" spans="1:56" s="2" customFormat="1" ht="15.9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4"/>
      <c r="AS649" s="4"/>
      <c r="AT649" s="4"/>
      <c r="AU649" s="4"/>
      <c r="AV649" s="3"/>
      <c r="AW649" s="3"/>
      <c r="AX649" s="3"/>
      <c r="AY649" s="3"/>
      <c r="AZ649" s="3"/>
      <c r="BA649" s="3"/>
      <c r="BC649" s="33"/>
      <c r="BD649" s="33"/>
    </row>
    <row r="650" spans="1:56" s="2" customFormat="1" ht="15.9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4"/>
      <c r="AS650" s="4"/>
      <c r="AT650" s="4"/>
      <c r="AU650" s="4"/>
      <c r="AV650" s="3"/>
      <c r="AW650" s="3"/>
      <c r="AX650" s="3"/>
      <c r="AY650" s="3"/>
      <c r="AZ650" s="3"/>
      <c r="BA650" s="3"/>
      <c r="BC650" s="33"/>
      <c r="BD650" s="33"/>
    </row>
    <row r="651" spans="1:56" s="2" customFormat="1" ht="15.9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4"/>
      <c r="AS651" s="4"/>
      <c r="AT651" s="4"/>
      <c r="AU651" s="4"/>
      <c r="AV651" s="3"/>
      <c r="AW651" s="3"/>
      <c r="AX651" s="3"/>
      <c r="AY651" s="3"/>
      <c r="AZ651" s="3"/>
      <c r="BA651" s="3"/>
      <c r="BC651" s="33"/>
      <c r="BD651" s="33"/>
    </row>
    <row r="652" spans="1:56" s="2" customFormat="1" ht="15.9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4"/>
      <c r="AS652" s="4"/>
      <c r="AT652" s="4"/>
      <c r="AU652" s="4"/>
      <c r="AV652" s="3"/>
      <c r="AW652" s="3"/>
      <c r="AX652" s="3"/>
      <c r="AY652" s="3"/>
      <c r="AZ652" s="3"/>
      <c r="BA652" s="3"/>
      <c r="BC652" s="33"/>
      <c r="BD652" s="33"/>
    </row>
    <row r="653" spans="1:56" s="2" customFormat="1" ht="15.9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4"/>
      <c r="AS653" s="4"/>
      <c r="AT653" s="4"/>
      <c r="AU653" s="4"/>
      <c r="AV653" s="3"/>
      <c r="AW653" s="3"/>
      <c r="AX653" s="3"/>
      <c r="AY653" s="3"/>
      <c r="AZ653" s="3"/>
      <c r="BA653" s="3"/>
      <c r="BC653" s="33"/>
      <c r="BD653" s="33"/>
    </row>
    <row r="654" spans="1:56" s="2" customFormat="1" ht="15.9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4"/>
      <c r="AS654" s="4"/>
      <c r="AT654" s="4"/>
      <c r="AU654" s="4"/>
      <c r="AV654" s="3"/>
      <c r="AW654" s="3"/>
      <c r="AX654" s="3"/>
      <c r="AY654" s="3"/>
      <c r="AZ654" s="3"/>
      <c r="BA654" s="3"/>
      <c r="BC654" s="33"/>
      <c r="BD654" s="33"/>
    </row>
    <row r="655" spans="1:56" s="2" customFormat="1" ht="15.9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4"/>
      <c r="AS655" s="4"/>
      <c r="AT655" s="4"/>
      <c r="AU655" s="4"/>
      <c r="AV655" s="3"/>
      <c r="AW655" s="3"/>
      <c r="AX655" s="3"/>
      <c r="AY655" s="3"/>
      <c r="AZ655" s="3"/>
      <c r="BA655" s="3"/>
      <c r="BC655" s="33"/>
      <c r="BD655" s="33"/>
    </row>
    <row r="656" spans="1:56" s="2" customFormat="1" ht="15.9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4"/>
      <c r="AS656" s="4"/>
      <c r="AT656" s="4"/>
      <c r="AU656" s="4"/>
      <c r="AV656" s="3"/>
      <c r="AW656" s="3"/>
      <c r="AX656" s="3"/>
      <c r="AY656" s="3"/>
      <c r="AZ656" s="3"/>
      <c r="BA656" s="3"/>
      <c r="BC656" s="33"/>
      <c r="BD656" s="33"/>
    </row>
    <row r="657" spans="1:56" s="2" customFormat="1" ht="15.9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4"/>
      <c r="AS657" s="4"/>
      <c r="AT657" s="4"/>
      <c r="AU657" s="4"/>
      <c r="AV657" s="3"/>
      <c r="AW657" s="3"/>
      <c r="AX657" s="3"/>
      <c r="AY657" s="3"/>
      <c r="AZ657" s="3"/>
      <c r="BA657" s="3"/>
      <c r="BC657" s="33"/>
      <c r="BD657" s="33"/>
    </row>
    <row r="658" spans="1:56" s="2" customFormat="1" ht="15.9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4"/>
      <c r="AS658" s="4"/>
      <c r="AT658" s="4"/>
      <c r="AU658" s="4"/>
      <c r="AV658" s="3"/>
      <c r="AW658" s="3"/>
      <c r="AX658" s="3"/>
      <c r="AY658" s="3"/>
      <c r="AZ658" s="3"/>
      <c r="BA658" s="3"/>
      <c r="BC658" s="33"/>
      <c r="BD658" s="33"/>
    </row>
    <row r="659" spans="1:56" s="2" customFormat="1" ht="15.9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4"/>
      <c r="AS659" s="4"/>
      <c r="AT659" s="4"/>
      <c r="AU659" s="4"/>
      <c r="AV659" s="3"/>
      <c r="AW659" s="3"/>
      <c r="AX659" s="3"/>
      <c r="AY659" s="3"/>
      <c r="AZ659" s="3"/>
      <c r="BA659" s="3"/>
      <c r="BC659" s="33"/>
      <c r="BD659" s="33"/>
    </row>
    <row r="660" spans="1:56" s="2" customFormat="1" ht="15.9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4"/>
      <c r="AS660" s="4"/>
      <c r="AT660" s="4"/>
      <c r="AU660" s="4"/>
      <c r="AV660" s="3"/>
      <c r="AW660" s="3"/>
      <c r="AX660" s="3"/>
      <c r="AY660" s="3"/>
      <c r="AZ660" s="3"/>
      <c r="BA660" s="3"/>
      <c r="BC660" s="33"/>
      <c r="BD660" s="33"/>
    </row>
    <row r="661" spans="1:56" s="2" customFormat="1" ht="15.9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4"/>
      <c r="AS661" s="4"/>
      <c r="AT661" s="4"/>
      <c r="AU661" s="4"/>
      <c r="AV661" s="3"/>
      <c r="AW661" s="3"/>
      <c r="AX661" s="3"/>
      <c r="AY661" s="3"/>
      <c r="AZ661" s="3"/>
      <c r="BA661" s="3"/>
      <c r="BC661" s="33"/>
      <c r="BD661" s="33"/>
    </row>
    <row r="662" spans="1:56" s="2" customFormat="1" ht="15.9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4"/>
      <c r="AS662" s="4"/>
      <c r="AT662" s="4"/>
      <c r="AU662" s="4"/>
      <c r="AV662" s="3"/>
      <c r="AW662" s="3"/>
      <c r="AX662" s="3"/>
      <c r="AY662" s="3"/>
      <c r="AZ662" s="3"/>
      <c r="BA662" s="3"/>
      <c r="BC662" s="33"/>
      <c r="BD662" s="33"/>
    </row>
    <row r="663" spans="1:56" s="2" customFormat="1" ht="15.9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4"/>
      <c r="AS663" s="4"/>
      <c r="AT663" s="4"/>
      <c r="AU663" s="4"/>
      <c r="AV663" s="3"/>
      <c r="AW663" s="3"/>
      <c r="AX663" s="3"/>
      <c r="AY663" s="3"/>
      <c r="AZ663" s="3"/>
      <c r="BA663" s="3"/>
      <c r="BC663" s="33"/>
      <c r="BD663" s="33"/>
    </row>
    <row r="664" spans="1:56" s="2" customFormat="1" ht="15.9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4"/>
      <c r="AS664" s="4"/>
      <c r="AT664" s="4"/>
      <c r="AU664" s="4"/>
      <c r="AV664" s="3"/>
      <c r="AW664" s="3"/>
      <c r="AX664" s="3"/>
      <c r="AY664" s="3"/>
      <c r="AZ664" s="3"/>
      <c r="BA664" s="3"/>
      <c r="BC664" s="33"/>
      <c r="BD664" s="33"/>
    </row>
    <row r="665" spans="1:56" s="2" customFormat="1" ht="15.9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4"/>
      <c r="AS665" s="4"/>
      <c r="AT665" s="4"/>
      <c r="AU665" s="4"/>
      <c r="AV665" s="3"/>
      <c r="AW665" s="3"/>
      <c r="AX665" s="3"/>
      <c r="AY665" s="3"/>
      <c r="AZ665" s="3"/>
      <c r="BA665" s="3"/>
      <c r="BC665" s="33"/>
      <c r="BD665" s="33"/>
    </row>
    <row r="666" spans="1:56" s="2" customFormat="1" ht="15.9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4"/>
      <c r="AS666" s="4"/>
      <c r="AT666" s="4"/>
      <c r="AU666" s="4"/>
      <c r="AV666" s="3"/>
      <c r="AW666" s="3"/>
      <c r="AX666" s="3"/>
      <c r="AY666" s="3"/>
      <c r="AZ666" s="3"/>
      <c r="BA666" s="3"/>
      <c r="BC666" s="33"/>
      <c r="BD666" s="33"/>
    </row>
    <row r="667" spans="1:56" s="2" customFormat="1" ht="15.9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4"/>
      <c r="AS667" s="4"/>
      <c r="AT667" s="4"/>
      <c r="AU667" s="4"/>
      <c r="AV667" s="3"/>
      <c r="AW667" s="3"/>
      <c r="AX667" s="3"/>
      <c r="AY667" s="3"/>
      <c r="AZ667" s="3"/>
      <c r="BA667" s="3"/>
      <c r="BC667" s="33"/>
      <c r="BD667" s="33"/>
    </row>
    <row r="668" spans="1:56" s="2" customFormat="1" ht="15.9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4"/>
      <c r="AS668" s="4"/>
      <c r="AT668" s="4"/>
      <c r="AU668" s="4"/>
      <c r="AV668" s="3"/>
      <c r="AW668" s="3"/>
      <c r="AX668" s="3"/>
      <c r="AY668" s="3"/>
      <c r="AZ668" s="3"/>
      <c r="BA668" s="3"/>
      <c r="BC668" s="33"/>
      <c r="BD668" s="33"/>
    </row>
    <row r="669" spans="1:56" s="2" customFormat="1" ht="15.9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4"/>
      <c r="AS669" s="4"/>
      <c r="AT669" s="4"/>
      <c r="AU669" s="4"/>
      <c r="AV669" s="3"/>
      <c r="AW669" s="3"/>
      <c r="AX669" s="3"/>
      <c r="AY669" s="3"/>
      <c r="AZ669" s="3"/>
      <c r="BA669" s="3"/>
      <c r="BC669" s="33"/>
      <c r="BD669" s="33"/>
    </row>
    <row r="670" spans="1:56" s="2" customFormat="1" ht="15.9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4"/>
      <c r="AS670" s="4"/>
      <c r="AT670" s="4"/>
      <c r="AU670" s="4"/>
      <c r="AV670" s="3"/>
      <c r="AW670" s="3"/>
      <c r="AX670" s="3"/>
      <c r="AY670" s="3"/>
      <c r="AZ670" s="3"/>
      <c r="BA670" s="3"/>
      <c r="BC670" s="33"/>
      <c r="BD670" s="33"/>
    </row>
    <row r="671" spans="1:56" s="2" customFormat="1" ht="15.9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4"/>
      <c r="AS671" s="4"/>
      <c r="AT671" s="4"/>
      <c r="AU671" s="4"/>
      <c r="AV671" s="3"/>
      <c r="AW671" s="3"/>
      <c r="AX671" s="3"/>
      <c r="AY671" s="3"/>
      <c r="AZ671" s="3"/>
      <c r="BA671" s="3"/>
      <c r="BC671" s="33"/>
      <c r="BD671" s="33"/>
    </row>
    <row r="672" spans="1:56" s="2" customFormat="1" ht="15.9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4"/>
      <c r="AS672" s="4"/>
      <c r="AT672" s="4"/>
      <c r="AU672" s="4"/>
      <c r="AV672" s="3"/>
      <c r="AW672" s="3"/>
      <c r="AX672" s="3"/>
      <c r="AY672" s="3"/>
      <c r="AZ672" s="3"/>
      <c r="BA672" s="3"/>
      <c r="BC672" s="33"/>
      <c r="BD672" s="33"/>
    </row>
    <row r="673" spans="1:56" s="2" customFormat="1" ht="15.9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4"/>
      <c r="AS673" s="4"/>
      <c r="AT673" s="4"/>
      <c r="AU673" s="4"/>
      <c r="AV673" s="3"/>
      <c r="AW673" s="3"/>
      <c r="AX673" s="3"/>
      <c r="AY673" s="3"/>
      <c r="AZ673" s="3"/>
      <c r="BA673" s="3"/>
      <c r="BC673" s="33"/>
      <c r="BD673" s="33"/>
    </row>
    <row r="674" spans="1:56" s="2" customFormat="1" ht="15.9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4"/>
      <c r="AS674" s="4"/>
      <c r="AT674" s="4"/>
      <c r="AU674" s="4"/>
      <c r="AV674" s="3"/>
      <c r="AW674" s="3"/>
      <c r="AX674" s="3"/>
      <c r="AY674" s="3"/>
      <c r="AZ674" s="3"/>
      <c r="BA674" s="3"/>
      <c r="BC674" s="33"/>
      <c r="BD674" s="33"/>
    </row>
    <row r="675" spans="1:56" s="2" customFormat="1" ht="15.9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4"/>
      <c r="AS675" s="4"/>
      <c r="AT675" s="4"/>
      <c r="AU675" s="4"/>
      <c r="AV675" s="3"/>
      <c r="AW675" s="3"/>
      <c r="AX675" s="3"/>
      <c r="AY675" s="3"/>
      <c r="AZ675" s="3"/>
      <c r="BA675" s="3"/>
      <c r="BC675" s="33"/>
      <c r="BD675" s="33"/>
    </row>
    <row r="676" spans="1:56" s="2" customFormat="1" ht="15.9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4"/>
      <c r="AS676" s="4"/>
      <c r="AT676" s="4"/>
      <c r="AU676" s="4"/>
      <c r="AV676" s="3"/>
      <c r="AW676" s="3"/>
      <c r="AX676" s="3"/>
      <c r="AY676" s="3"/>
      <c r="AZ676" s="3"/>
      <c r="BA676" s="3"/>
      <c r="BC676" s="33"/>
      <c r="BD676" s="33"/>
    </row>
    <row r="677" spans="1:56" s="2" customFormat="1" ht="15.9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4"/>
      <c r="AS677" s="4"/>
      <c r="AT677" s="4"/>
      <c r="AU677" s="4"/>
      <c r="AV677" s="3"/>
      <c r="AW677" s="3"/>
      <c r="AX677" s="3"/>
      <c r="AY677" s="3"/>
      <c r="AZ677" s="3"/>
      <c r="BA677" s="3"/>
      <c r="BC677" s="33"/>
      <c r="BD677" s="33"/>
    </row>
    <row r="678" spans="1:56" s="2" customFormat="1" ht="15.9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4"/>
      <c r="AS678" s="4"/>
      <c r="AT678" s="4"/>
      <c r="AU678" s="4"/>
      <c r="AV678" s="3"/>
      <c r="AW678" s="3"/>
      <c r="AX678" s="3"/>
      <c r="AY678" s="3"/>
      <c r="AZ678" s="3"/>
      <c r="BA678" s="3"/>
      <c r="BC678" s="33"/>
      <c r="BD678" s="33"/>
    </row>
    <row r="679" spans="1:56" s="2" customFormat="1" ht="15.9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4"/>
      <c r="AS679" s="4"/>
      <c r="AT679" s="4"/>
      <c r="AU679" s="4"/>
      <c r="AV679" s="3"/>
      <c r="AW679" s="3"/>
      <c r="AX679" s="3"/>
      <c r="AY679" s="3"/>
      <c r="AZ679" s="3"/>
      <c r="BA679" s="3"/>
      <c r="BC679" s="33"/>
      <c r="BD679" s="34"/>
    </row>
    <row r="680" spans="1:56" s="2" customFormat="1" ht="15.9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4"/>
      <c r="AS680" s="4"/>
      <c r="AT680" s="4"/>
      <c r="AU680" s="4"/>
      <c r="AV680" s="3"/>
      <c r="AW680" s="3"/>
      <c r="AX680" s="3"/>
      <c r="AY680" s="3"/>
      <c r="AZ680" s="3"/>
      <c r="BA680" s="3"/>
      <c r="BC680" s="33"/>
      <c r="BD680" s="34"/>
    </row>
    <row r="681" spans="1:56" s="2" customFormat="1" ht="15.9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4"/>
      <c r="AS681" s="4"/>
      <c r="AT681" s="4"/>
      <c r="AU681" s="4"/>
      <c r="AV681" s="3"/>
      <c r="AW681" s="3"/>
      <c r="AX681" s="3"/>
      <c r="AY681" s="3"/>
      <c r="AZ681" s="3"/>
      <c r="BA681" s="3"/>
      <c r="BC681" s="33"/>
      <c r="BD681" s="34"/>
    </row>
    <row r="682" spans="1:56" s="2" customFormat="1" ht="15.9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4"/>
      <c r="AS682" s="4"/>
      <c r="AT682" s="4"/>
      <c r="AU682" s="4"/>
      <c r="AV682" s="3"/>
      <c r="AW682" s="3"/>
      <c r="AX682" s="3"/>
      <c r="AY682" s="3"/>
      <c r="AZ682" s="3"/>
      <c r="BA682" s="1"/>
      <c r="BB682" s="1"/>
      <c r="BC682" s="34"/>
      <c r="BD682" s="34"/>
    </row>
    <row r="683" spans="1:56" s="2" customFormat="1" ht="15.9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4"/>
      <c r="AS683" s="4"/>
      <c r="AT683" s="4"/>
      <c r="AU683" s="4"/>
      <c r="AV683" s="3"/>
      <c r="AW683" s="3"/>
      <c r="AX683" s="3"/>
      <c r="AY683" s="3"/>
      <c r="AZ683" s="3"/>
      <c r="BA683" s="1"/>
      <c r="BB683" s="1"/>
      <c r="BC683" s="34"/>
      <c r="BD683" s="34"/>
    </row>
    <row r="684" spans="1:56" s="2" customFormat="1" ht="15.9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4"/>
      <c r="AS684" s="4"/>
      <c r="AT684" s="4"/>
      <c r="AU684" s="4"/>
      <c r="AV684" s="3"/>
      <c r="AW684" s="3"/>
      <c r="AX684" s="3"/>
      <c r="AY684" s="3"/>
      <c r="AZ684" s="1"/>
      <c r="BA684" s="1"/>
      <c r="BB684" s="1"/>
      <c r="BC684" s="34"/>
      <c r="BD684" s="34"/>
    </row>
    <row r="685" spans="1:56" s="2" customFormat="1" ht="15.9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4"/>
      <c r="AS685" s="4"/>
      <c r="AT685" s="4"/>
      <c r="AU685" s="4"/>
      <c r="AV685" s="3"/>
      <c r="AW685" s="3"/>
      <c r="AX685" s="3"/>
      <c r="AY685" s="3"/>
      <c r="AZ685" s="1"/>
      <c r="BA685" s="1"/>
      <c r="BB685" s="1"/>
      <c r="BC685" s="34"/>
      <c r="BD685" s="34"/>
    </row>
    <row r="686" spans="1:56" s="2" customFormat="1" ht="15.9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4"/>
      <c r="AS686" s="4"/>
      <c r="AT686" s="4"/>
      <c r="AU686" s="4"/>
      <c r="AV686" s="3"/>
      <c r="AW686" s="3"/>
      <c r="AX686" s="3"/>
      <c r="AY686" s="3"/>
      <c r="AZ686" s="1"/>
      <c r="BA686" s="1"/>
      <c r="BB686" s="1"/>
      <c r="BC686" s="34"/>
      <c r="BD686" s="34"/>
    </row>
    <row r="687" spans="1:56" s="2" customFormat="1" ht="15.9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4"/>
      <c r="AS687" s="4"/>
      <c r="AT687" s="4"/>
      <c r="AU687" s="4"/>
      <c r="AV687" s="3"/>
      <c r="AW687" s="3"/>
      <c r="AX687" s="3"/>
      <c r="AY687" s="3"/>
      <c r="AZ687" s="1"/>
      <c r="BA687" s="1"/>
      <c r="BB687" s="1"/>
      <c r="BC687" s="34"/>
      <c r="BD687" s="34"/>
    </row>
    <row r="688" spans="1:56" s="2" customFormat="1" ht="15.9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4"/>
      <c r="AS688" s="4"/>
      <c r="AT688" s="4"/>
      <c r="AU688" s="4"/>
      <c r="AV688" s="3"/>
      <c r="AW688" s="3"/>
      <c r="AX688" s="3"/>
      <c r="AY688" s="3"/>
      <c r="AZ688" s="1"/>
      <c r="BA688" s="1"/>
      <c r="BB688" s="1"/>
      <c r="BC688" s="34"/>
      <c r="BD688" s="34"/>
    </row>
    <row r="689" spans="1:56" s="2" customFormat="1" ht="15.9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4"/>
      <c r="AS689" s="4"/>
      <c r="AT689" s="4"/>
      <c r="AU689" s="4"/>
      <c r="AV689" s="3"/>
      <c r="AW689" s="3"/>
      <c r="AX689" s="3"/>
      <c r="AY689" s="3"/>
      <c r="AZ689" s="1"/>
      <c r="BA689" s="1"/>
      <c r="BB689" s="1"/>
      <c r="BC689" s="34"/>
      <c r="BD689" s="34"/>
    </row>
    <row r="690" spans="1:56" s="2" customFormat="1" ht="15.9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4"/>
      <c r="AS690" s="4"/>
      <c r="AT690" s="4"/>
      <c r="AU690" s="4"/>
      <c r="AV690" s="3"/>
      <c r="AW690" s="3"/>
      <c r="AX690" s="3"/>
      <c r="AY690" s="3"/>
      <c r="AZ690" s="1"/>
      <c r="BA690" s="1"/>
      <c r="BB690" s="1"/>
      <c r="BC690" s="34"/>
      <c r="BD690" s="34"/>
    </row>
    <row r="691" spans="1:56" s="2" customFormat="1" ht="15.9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4"/>
      <c r="AS691" s="4"/>
      <c r="AT691" s="4"/>
      <c r="AU691" s="4"/>
      <c r="AV691" s="3"/>
      <c r="AW691" s="3"/>
      <c r="AX691" s="3"/>
      <c r="AY691" s="3"/>
      <c r="AZ691" s="1"/>
      <c r="BA691" s="1"/>
      <c r="BB691" s="1"/>
      <c r="BC691" s="34"/>
      <c r="BD691" s="34"/>
    </row>
    <row r="692" spans="1:56" s="2" customFormat="1" ht="15.9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4"/>
      <c r="AS692" s="4"/>
      <c r="AT692" s="4"/>
      <c r="AU692" s="4"/>
      <c r="AV692" s="3"/>
      <c r="AW692" s="3"/>
      <c r="AX692" s="3"/>
      <c r="AY692" s="3"/>
      <c r="AZ692" s="1"/>
      <c r="BA692" s="1"/>
      <c r="BB692" s="1"/>
      <c r="BC692" s="34"/>
      <c r="BD692" s="34"/>
    </row>
    <row r="693" spans="1:56" s="2" customFormat="1" ht="15.9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4"/>
      <c r="AS693" s="4"/>
      <c r="AT693" s="4"/>
      <c r="AU693" s="4"/>
      <c r="AV693" s="3"/>
      <c r="AW693" s="3"/>
      <c r="AX693" s="3"/>
      <c r="AY693" s="3"/>
      <c r="AZ693" s="1"/>
      <c r="BA693" s="1"/>
      <c r="BB693" s="1"/>
      <c r="BC693" s="34"/>
      <c r="BD693" s="34"/>
    </row>
    <row r="694" spans="1:56" s="2" customFormat="1" ht="15.9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4"/>
      <c r="AS694" s="4"/>
      <c r="AT694" s="4"/>
      <c r="AU694" s="4"/>
      <c r="AV694" s="3"/>
      <c r="AW694" s="3"/>
      <c r="AX694" s="3"/>
      <c r="AY694" s="3"/>
      <c r="AZ694" s="1"/>
      <c r="BA694" s="1"/>
      <c r="BB694" s="1"/>
      <c r="BC694" s="34"/>
      <c r="BD694" s="34"/>
    </row>
    <row r="695" spans="1:56" s="2" customFormat="1" ht="15.9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4"/>
      <c r="AS695" s="4"/>
      <c r="AT695" s="4"/>
      <c r="AU695" s="4"/>
      <c r="AV695" s="3"/>
      <c r="AW695" s="3"/>
      <c r="AX695" s="3"/>
      <c r="AY695" s="3"/>
      <c r="AZ695" s="1"/>
      <c r="BA695" s="1"/>
      <c r="BB695" s="1"/>
      <c r="BC695" s="34"/>
      <c r="BD695" s="34"/>
    </row>
    <row r="696" spans="1:56" s="2" customFormat="1" ht="15.9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4"/>
      <c r="AS696" s="4"/>
      <c r="AT696" s="4"/>
      <c r="AU696" s="4"/>
      <c r="AV696" s="3"/>
      <c r="AW696" s="3"/>
      <c r="AX696" s="3"/>
      <c r="AY696" s="3"/>
      <c r="AZ696" s="1"/>
      <c r="BA696" s="1"/>
      <c r="BB696" s="1"/>
      <c r="BC696" s="34"/>
      <c r="BD696" s="34"/>
    </row>
  </sheetData>
  <sheetProtection selectLockedCells="1" autoFilter="0"/>
  <autoFilter ref="A1:N31"/>
  <sortState ref="C19:AY21">
    <sortCondition ref="C19"/>
  </sortState>
  <mergeCells count="6">
    <mergeCell ref="AH1:AI1"/>
    <mergeCell ref="X1:Y1"/>
    <mergeCell ref="Z1:AA1"/>
    <mergeCell ref="AB1:AC1"/>
    <mergeCell ref="AD1:AE1"/>
    <mergeCell ref="AF1:AG1"/>
  </mergeCells>
  <dataValidations xWindow="1750" yWindow="224" count="35">
    <dataValidation allowBlank="1" showInputMessage="1" promptTitle="Concepto" prompt="Ingrese el concepto de este truco." sqref="AR24 AR21:AR22 AR3:AR18"/>
    <dataValidation allowBlank="1" showInputMessage="1" errorTitle="Anulación" error="Solo una de las opciones disponibles." promptTitle="Concepto" prompt="Ingrese el concepto de este truco." sqref="AR24 AR21:AR22 AR3:AR18"/>
    <dataValidation allowBlank="1" showInputMessage="1" promptTitle="Historia" prompt="Ingrese la historia de este truco." sqref="AS24 AS21:AS22 AS3:AS18"/>
    <dataValidation allowBlank="1" showInputMessage="1" errorTitle="Anulación" error="Solo una de las opciones disponibles." promptTitle="Concepto" prompt="Ingrese la historia de este truco." sqref="AS24:AT24 AS21:AT22 AS3:AT18"/>
    <dataValidation allowBlank="1" showInputMessage="1" promptTitle="Nombre original" prompt="Ingrese el nombre original de este truco." sqref="AT24 AT21:AT22 AT3:AT18"/>
    <dataValidation allowBlank="1" showInputMessage="1" showErrorMessage="1" promptTitle="Colección" prompt="Describa si es que este truco pertenece a una colección." sqref="AQ24 AQ21:AQ22 AQ3:AQ18"/>
    <dataValidation allowBlank="1" showInputMessage="1" showErrorMessage="1" promptTitle="PAR" prompt="Detalle de que partida es original este truco." sqref="AP24 AP21:AP22 AP3:AP18"/>
    <dataValidation allowBlank="1" showInputMessage="1" showErrorMessage="1" promptTitle="PROs &amp; HABs" prompt="Inserte las proficiencias o habilidades involucradas en la existencia de este truco (Solo como pauta, el DM puede negar esta información, resumirla o simplemente no especificarla completamente, en función a la complejidad de la proficiencia)." sqref="AO24 AO21:AO22 AO3:AO18"/>
    <dataValidation allowBlank="1" showInputMessage="1" showErrorMessage="1" promptTitle="Aclaraciones" prompt="Detalle las aclaraciones que necesita este truco." sqref="U18:U33 U3:U16"/>
    <dataValidation allowBlank="1" showInputMessage="1" showErrorMessage="1" promptTitle="Aclaraciones" prompt="Detalle las aclaraciones que necesita esta proficiencia." sqref="U14:U15 U17"/>
    <dataValidation type="list" allowBlank="1" showInputMessage="1" showErrorMessage="1" errorTitle="Marca de existencia" error="Solo una de las opciones disponibles" promptTitle="Marca de existencia" prompt="V: Se tiene pero como reserva_x000a_X: Se tiene pero no sirve_x000a_O: Se tiene pero de forma no usable" sqref="A3:A33">
      <formula1>"X,O,V"</formula1>
    </dataValidation>
    <dataValidation allowBlank="1" showInputMessage="1" showErrorMessage="1" promptTitle="Nombre" prompt="Inserte el nombre completo de la proficiencia." sqref="C3:C33"/>
    <dataValidation allowBlank="1" showInputMessage="1" showErrorMessage="1" promptTitle="ESCs" prompt="Ingrese la o las escuelas regentes de este truco." sqref="H3:H33"/>
    <dataValidation allowBlank="1" showInputMessage="1" showErrorMessage="1" promptTitle="Observaciones" prompt="Ingrese las observaciones de este truco." sqref="V3:V33"/>
    <dataValidation allowBlank="1" showInputMessage="1" showErrorMessage="1" promptTitle="Componente" prompt="Describa el componente requerido por este truco." sqref="Q3:S33"/>
    <dataValidation allowBlank="1" showInputMessage="1" showErrorMessage="1" promptTitle="Preámbulo" prompt="Ingrese el preámbulo de este truco." sqref="P3:P33"/>
    <dataValidation allowBlank="1" showInputMessage="1" showErrorMessage="1" promptTitle="Alcance" prompt="Detalle el alcance de este truco." sqref="N3:N33"/>
    <dataValidation allowBlank="1" showInputMessage="1" showErrorMessage="1" promptTitle="Duración" prompt="Ingrese la duración de este truco." sqref="M3:M33"/>
    <dataValidation allowBlank="1" showInputMessage="1" showErrorMessage="1" promptTitle="Grupo" prompt="Detalle la magnitud del grupo que abarca este truco como objetivo." sqref="K3:K33"/>
    <dataValidation type="whole" allowBlank="1" showInputMessage="1" showErrorMessage="1" errorTitle="R" error="Ingrese un rango real." promptTitle="R" prompt="Ingrese el rango mínimo requerido para usar este truco." sqref="F3:F33">
      <formula1>5</formula1>
      <formula2>66</formula2>
    </dataValidation>
    <dataValidation allowBlank="1" showInputMessage="1" showErrorMessage="1" promptTitle="CAT &amp; ESP" prompt="Inserte la categoría y especialidad requerida para usar este truco." sqref="E3:E33"/>
    <dataValidation allowBlank="1" showInputMessage="1" showErrorMessage="1" promptTitle="Pauta" prompt="Inserte una pauta abreviada para resumir el truco." sqref="D3:D33"/>
    <dataValidation allowBlank="1" showInputMessage="1" showErrorMessage="1" promptTitle="Clase" prompt="Ingrese la clase de este truco._x000a_Todas las CATs: -nomía (-nomo)_x000a_FAEs: -ería (-ero)_x000a_DOTs: -lia (-or)_x000a_MAÑs: -ica (-ita)_x000a_TECs: -ismo (-ista)_x000a_CONs: -minus (-mine)_x000a_POLs: -patia (-pata)_x000a_HECs: -mancia (-mante)_x000a_CIEs: -logia (-logo)" sqref="I3:I33"/>
    <dataValidation type="list" allowBlank="1" showInputMessage="1" showErrorMessage="1" errorTitle="Precisión" error="Solo una de las opciones disponibles." promptTitle="Precisión" prompt="Ingrese el tipo de precisión de este truco." sqref="J3:J33">
      <formula1>"Precisa,Imprecisa,Relativa"</formula1>
    </dataValidation>
    <dataValidation type="whole" allowBlank="1" showInputMessage="1" showErrorMessage="1" promptTitle="E" prompt="Ingrese la era mínima requerida por este truco." sqref="G3:G33">
      <formula1>1</formula1>
      <formula2>12</formula2>
    </dataValidation>
    <dataValidation allowBlank="1" showInputMessage="1" showErrorMessage="1" promptTitle="Descripción" prompt="Ingrese la descripción de este truco." sqref="T3:T33"/>
    <dataValidation allowBlank="1" showInputMessage="1" showErrorMessage="1" promptTitle="Efecto" prompt="Describa el efecto de este truco." sqref="O3:O33"/>
    <dataValidation type="whole" operator="greaterThanOrEqual" allowBlank="1" showInputMessage="1" showErrorMessage="1" errorTitle="Escuela" error="Solo valores enteros iguales o mayores que cero." promptTitle="Escuela" prompt="Ingrese el puntaje de gasto de elementos de este truco en esta escuela." sqref="AE3:AE33 AC3:AC33 Y3:Y33 AA3:AA33 AI3:AI33 AG3:AG33">
      <formula1>0</formula1>
    </dataValidation>
    <dataValidation type="whole" operator="greaterThanOrEqual" allowBlank="1" showInputMessage="1" showErrorMessage="1" errorTitle="RAR" error="Solo valores enteros iguales o mayores que cero." promptTitle="RAR" prompt="Ingrese la rareza de este truco." sqref="AM3:AM33">
      <formula1>0</formula1>
    </dataValidation>
    <dataValidation type="decimal" operator="greaterThanOrEqual" allowBlank="1" showInputMessage="1" showErrorMessage="1" errorTitle="Versión" error="Solo un valor entero o decimal, igual o mayor a cero." promptTitle="Versión" prompt="Inserte el número de la versión de este truco." sqref="AN3:AN33">
      <formula1>0</formula1>
    </dataValidation>
    <dataValidation type="list" allowBlank="1" showInputMessage="1" showErrorMessage="1" errorTitle="ACC" error="Solo una de las opciones disponibles." promptTitle="ACC" prompt="Describa que tipo de acción estándar es esta proficiencia." sqref="L3:L33">
      <formula1>$AZ$2:$AZ$8</formula1>
    </dataValidation>
    <dataValidation type="list" allowBlank="1" showInputMessage="1" showErrorMessage="1" errorTitle="Tipo" error="Solo una de las opciones disponibles." promptTitle="Tipo" prompt="Ingrese el tipo de truco." sqref="W3:W33">
      <formula1>$BD$2:$BD$9</formula1>
    </dataValidation>
    <dataValidation type="list" allowBlank="1" showInputMessage="1" showErrorMessage="1" errorTitle="Anulación" error="Solo una de las opciones disponibles." promptTitle="Anulación" prompt="Ingrese la acción simple refleja que cancela el efecto de este truco." sqref="AU3:AU33">
      <formula1>$BA$2:$BA$17</formula1>
    </dataValidation>
    <dataValidation type="list" allowBlank="1" showInputMessage="1" showErrorMessage="1" errorTitle="Escuela" error="Solo una de las opciones disponibles." promptTitle="Escuela" prompt="Ingrese la escuela involucrada en este truco." sqref="AF3:AF33 AB3:AB33 Z3:Z33 X3:X33 AD3:AD33 AH3:AH33">
      <formula1>$BC$2:$BC$38</formula1>
    </dataValidation>
    <dataValidation type="list" allowBlank="1" showInputMessage="1" showErrorMessage="1" errorTitle="Estilo" error="Solo una de las opciones disponibles." promptTitle="Estilo" prompt="Elija el estilo del truco." sqref="AL3:AL33">
      <formula1>$BB$2:$BB$26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</vt:lpstr>
      <vt:lpstr>TRUglo</vt:lpstr>
      <vt:lpstr>CAL!Área_de_impresión</vt:lpstr>
    </vt:vector>
  </TitlesOfParts>
  <Company>INFINITY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Dan</cp:lastModifiedBy>
  <cp:lastPrinted>2020-07-24T03:00:56Z</cp:lastPrinted>
  <dcterms:created xsi:type="dcterms:W3CDTF">2013-03-03T03:41:40Z</dcterms:created>
  <dcterms:modified xsi:type="dcterms:W3CDTF">2026-07-30T18:30:19Z</dcterms:modified>
</cp:coreProperties>
</file>